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C42EFEDF-8BC3-420E-A0CE-681F86DE8BBB}" xr6:coauthVersionLast="47" xr6:coauthVersionMax="47" xr10:uidLastSave="{00000000-0000-0000-0000-000000000000}"/>
  <bookViews>
    <workbookView xWindow="-120" yWindow="-120" windowWidth="29040" windowHeight="15840" tabRatio="849" xr2:uid="{00000000-000D-0000-FFFF-FFFF00000000}"/>
  </bookViews>
  <sheets>
    <sheet name="Formulaire" sheetId="6" r:id="rId1"/>
    <sheet name="RÉSERVÉ_ADMINISTRATION" sheetId="12" state="hidden" r:id="rId2"/>
    <sheet name="RÉSERVÉ_MENUS" sheetId="5" state="hidden" r:id="rId3"/>
  </sheets>
  <externalReferences>
    <externalReference r:id="rId4"/>
  </externalReferences>
  <definedNames>
    <definedName name="Crochet">RÉSERVÉ_MENUS!$E$2:$E$3</definedName>
    <definedName name="Date_actr" localSheetId="1">[1]RÉSERVÉ_MENUS!#REF!</definedName>
    <definedName name="Date_actr">RÉSERVÉ_MENUS!#REF!</definedName>
    <definedName name="Dates_camp" localSheetId="1">[1]RÉSERVÉ_MENUS!$B$2:$B$46</definedName>
    <definedName name="Dates_camp">RÉSERVÉ_MENUS!$B$2:$B$32</definedName>
    <definedName name="ID" localSheetId="1">[1]RÉSERVÉ_MENUS!#REF!</definedName>
    <definedName name="ID">RÉSERVÉ_MENUS!#REF!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5" i="6" l="1"/>
  <c r="H83" i="6"/>
  <c r="H81" i="6"/>
  <c r="H79" i="6"/>
  <c r="J85" i="6" l="1"/>
  <c r="D22" i="12" l="1"/>
  <c r="D21" i="12"/>
  <c r="D20" i="12"/>
  <c r="D19" i="12"/>
  <c r="D18" i="12"/>
  <c r="D17" i="12"/>
  <c r="E3" i="6"/>
  <c r="H87" i="6"/>
  <c r="H53" i="6"/>
  <c r="H60" i="6"/>
  <c r="H72" i="6"/>
  <c r="J72" i="6"/>
  <c r="J77" i="6" s="1"/>
  <c r="D15" i="12"/>
  <c r="D14" i="12"/>
  <c r="D13" i="12"/>
  <c r="D11" i="12"/>
  <c r="D10" i="12"/>
  <c r="D12" i="12" l="1"/>
  <c r="D23" i="12" s="1"/>
  <c r="D24" i="12" s="1"/>
  <c r="D31" i="12" s="1"/>
  <c r="D16" i="12" l="1"/>
  <c r="D77" i="6" l="1"/>
  <c r="H40" i="6" l="1"/>
  <c r="D44" i="6"/>
  <c r="D65" i="6" s="1"/>
  <c r="D92" i="6" s="1"/>
  <c r="H92" i="6" l="1"/>
  <c r="H46" i="6"/>
  <c r="H42" i="6"/>
  <c r="D100" i="6" l="1"/>
</calcChain>
</file>

<file path=xl/sharedStrings.xml><?xml version="1.0" encoding="utf-8"?>
<sst xmlns="http://schemas.openxmlformats.org/spreadsheetml/2006/main" count="164" uniqueCount="92">
  <si>
    <t>ID</t>
  </si>
  <si>
    <t>Instructions</t>
  </si>
  <si>
    <t>A</t>
  </si>
  <si>
    <t>B</t>
  </si>
  <si>
    <t>L</t>
  </si>
  <si>
    <t>M</t>
  </si>
  <si>
    <t>J</t>
  </si>
  <si>
    <t>V</t>
  </si>
  <si>
    <t>Crochet</t>
  </si>
  <si>
    <t>✔</t>
  </si>
  <si>
    <t>Date de début du camp de jour</t>
  </si>
  <si>
    <t>Justifications</t>
  </si>
  <si>
    <t>Date de fin du camp de jour</t>
  </si>
  <si>
    <t>Nombre de semaines</t>
  </si>
  <si>
    <t>5.1</t>
  </si>
  <si>
    <t>6.1</t>
  </si>
  <si>
    <t>8.1</t>
  </si>
  <si>
    <t>Nombre moyen nécessaire par semaine</t>
  </si>
  <si>
    <t>9.1</t>
  </si>
  <si>
    <t>Ratio de 1 : 1</t>
  </si>
  <si>
    <t>9.2</t>
  </si>
  <si>
    <t>Ratio de 1 : 2</t>
  </si>
  <si>
    <t>9.3</t>
  </si>
  <si>
    <t>Ratio de 1 : 3</t>
  </si>
  <si>
    <t>9.4</t>
  </si>
  <si>
    <t>Ratio de 1 : 4</t>
  </si>
  <si>
    <t>9.5</t>
  </si>
  <si>
    <t>Autre type de ratio</t>
  </si>
  <si>
    <t>Ratio d’accompagnement</t>
  </si>
  <si>
    <t>Test remplissage</t>
  </si>
  <si>
    <t>Test calculs</t>
  </si>
  <si>
    <t>Nombre d'heures par semaine</t>
  </si>
  <si>
    <t>Nombres d'heures de travail</t>
  </si>
  <si>
    <t>Légende</t>
  </si>
  <si>
    <t>Erreur, le calcul doit être vérifié ou l’information justifiée.</t>
  </si>
  <si>
    <t>Donnée imposée par le programme;</t>
  </si>
  <si>
    <t>Capacité d’accueil moyenne par semaine</t>
  </si>
  <si>
    <t>Doit contenir les réponses et les justifications;</t>
  </si>
  <si>
    <t>Explications pour vous aider à remplir le formulaire;</t>
  </si>
  <si>
    <t>Nombre d’heures d’activité anticipées</t>
  </si>
  <si>
    <t>Fin du formulaire</t>
  </si>
  <si>
    <t>Nombre calculé automatiquement selon les données que vous avez fournies;</t>
  </si>
  <si>
    <t>S1</t>
  </si>
  <si>
    <t>S2</t>
  </si>
  <si>
    <t>S3</t>
  </si>
  <si>
    <t>S4</t>
  </si>
  <si>
    <t>S5</t>
  </si>
  <si>
    <t>S6</t>
  </si>
  <si>
    <t>S7</t>
  </si>
  <si>
    <t>S8</t>
  </si>
  <si>
    <t>S9</t>
  </si>
  <si>
    <t>Montant nécessaire pour offrir les services d'accompgnament</t>
  </si>
  <si>
    <t>Identifiant</t>
  </si>
  <si>
    <t>Nom de l'organisme</t>
  </si>
  <si>
    <t>Analyste/ adjoint</t>
  </si>
  <si>
    <t>Demandé</t>
  </si>
  <si>
    <t>Recommandé</t>
  </si>
  <si>
    <t>Commentaires</t>
  </si>
  <si>
    <t>Capacité d’accueil moyenne par semaine LF</t>
  </si>
  <si>
    <t>Montant</t>
  </si>
  <si>
    <t>Est-ce que la demande est accepté ?</t>
  </si>
  <si>
    <t>Est-ce que le montant doit être modifié ?</t>
  </si>
  <si>
    <t>Variation</t>
  </si>
  <si>
    <t>Date de fin du camp de relâche</t>
  </si>
  <si>
    <t>Nombre de semaine</t>
  </si>
  <si>
    <t>Capacité d’accueil pour la semaine</t>
  </si>
  <si>
    <t>Identification</t>
  </si>
  <si>
    <t>Nom de l'organisation</t>
  </si>
  <si>
    <t>Nombre d'heures pour la semaine</t>
  </si>
  <si>
    <t>Total des salaires des accompagnateurs du camp de la relâche</t>
  </si>
  <si>
    <t>Nombre nécessaire pour la semaine</t>
  </si>
  <si>
    <r>
      <t xml:space="preserve">PALÎM </t>
    </r>
    <r>
      <rPr>
        <sz val="16"/>
        <color theme="1"/>
        <rFont val="Arial"/>
        <family val="2"/>
      </rPr>
      <t>Édition 2024-2025</t>
    </r>
  </si>
  <si>
    <t>Nom et prénom de la personne responsable</t>
  </si>
  <si>
    <t>Demande 2024</t>
  </si>
  <si>
    <t>Information sur le camp</t>
  </si>
  <si>
    <t>Par capacité d’accueil, on entend : « Le nombre d’individus au total qui peuvent être admis durant la semaine.»</t>
  </si>
  <si>
    <t>Date de début du camp</t>
  </si>
  <si>
    <t>Date de camp d'hiver/printemps</t>
  </si>
  <si>
    <r>
      <t xml:space="preserve">Si votre camp a lieu à un autre moment qu'à la relâche scolaire, veuillez indiquez les dates dans la colonne Justification. Un maximum d’une semaine est accepté et un maximum de 35 heures d'activités est admissible.
</t>
    </r>
    <r>
      <rPr>
        <b/>
        <sz val="12"/>
        <color theme="1"/>
        <rFont val="Arial"/>
        <family val="2"/>
      </rPr>
      <t>Rappel </t>
    </r>
    <r>
      <rPr>
        <sz val="12"/>
        <color theme="1"/>
        <rFont val="Arial"/>
        <family val="2"/>
      </rPr>
      <t>: les heures de formation, de préparation de service de garde et les temps de battement ne sont pas couverts par le programme.</t>
    </r>
  </si>
  <si>
    <r>
      <t xml:space="preserve">Participation anticipée (nombre de personnes </t>
    </r>
    <r>
      <rPr>
        <b/>
        <sz val="12"/>
        <color rgb="FFC00000"/>
        <rFont val="Arial"/>
        <family val="2"/>
      </rPr>
      <t>ayant une limitation fonctionnelle et ayant besoin d’accompagnement</t>
    </r>
    <r>
      <rPr>
        <b/>
        <sz val="12"/>
        <color theme="1"/>
        <rFont val="Arial"/>
        <family val="2"/>
      </rPr>
      <t>)</t>
    </r>
  </si>
  <si>
    <r>
      <t xml:space="preserve">Cette donnée est </t>
    </r>
    <r>
      <rPr>
        <b/>
        <sz val="12"/>
        <color theme="1"/>
        <rFont val="Arial"/>
        <family val="2"/>
      </rPr>
      <t>calculée</t>
    </r>
    <r>
      <rPr>
        <sz val="12"/>
        <color theme="1"/>
        <rFont val="Arial"/>
        <family val="2"/>
      </rPr>
      <t xml:space="preserve"> automatiquement et représente le nombre d'heures d'activité que l'ensemble des individus qui ont une limitation fonctionnelle réaliseront collectivement.</t>
    </r>
  </si>
  <si>
    <t>Par capacité d’accueil, on entend : « Le nombre d’individus qui ont une limitation fonctionnelle et qui ont besoin d’accompagnement qui peuvent être admis durant la semaine.»</t>
  </si>
  <si>
    <t>Ici, c’est encore une fois le même principe qu’aux questions 5 et 6, mais au niveau du personnel d'accompagnement directement en lien avec les personnes accompagnées.</t>
  </si>
  <si>
    <t>Accompagnateurs et accompagnatrices</t>
  </si>
  <si>
    <t xml:space="preserve">Ce formulaire sert à estimer les besoins en accompagnement pour votre camp de jour de la relâche ou votre camp de jour d'hiver. </t>
  </si>
  <si>
    <r>
      <t xml:space="preserve">Par exemple :
- L’horaire de votre camp de jour est de 9 h à 15 h 30 du lundi au vendredi (32,5 h par semaine);
- Vous offrez un service de garde entre 7 h et 9 h et entre 15 h 30 et 18 h (22,5 h par semaine);
- Vos accompagnateurs passent 30 min (0,5 h) par jour en préparation ou en rencontre (2,5 h par semaine);
- Ceci représente 57,5 h de travail par semaine pour un accompagnateur.
Cependant, comme « le soutien financier s’applique à la rémunération d’un accompagnateur salarié en présence de la personne accompagnée lors d’activités de loisir », et « dans le cas d’un camp de jour, les dépenses admissibles correspondent à 35 h d’activités par semaine », </t>
    </r>
    <r>
      <rPr>
        <b/>
        <sz val="12"/>
        <color theme="1"/>
        <rFont val="Arial"/>
        <family val="2"/>
      </rPr>
      <t>seules les 32,5 h de camp de jour doivent être inscrites dans le formulaire.</t>
    </r>
    <r>
      <rPr>
        <sz val="12"/>
        <color theme="1"/>
        <rFont val="Arial"/>
        <family val="2"/>
      </rPr>
      <t xml:space="preserve">
Pour indiquer un nombre avec une décimale, utilisez la virgule au lieu du point.</t>
    </r>
  </si>
  <si>
    <t>L’information indiquée au point 9 est une moyenne des ratios que vous prévoyez offrir. Elle est calculée en fonction de la moyenne des personnes ayant une limitation fonctionnelle qui seront accueillies par semaines (6.2) et du nombre moyen d’accompagnateurs et d'accompagnatrices nécessaires par semaine (8.2). 
Comme la moyenne ne correspond pas toujours à la réalité, vous devez inscrire, pour chaque ratio d’accompagnement, le nombre de participants qui en bénéficieront durant l’été. Le total des nombres indiqués aux points 9.1 à 9.5 doit correspondre au nombre de participants indiqué au point 6.1. Dans l’énoncé, le premier chiffre représente l’accompagnateur et le second la ou les personnes accompagnées.
Par exemple, vous pensez accueillir 5 jeunes dont 3 ont besoin d'accompagnement constant et 2 que vous pourrez jumeler dans un même groupe avec un seul accompagnateur. Indiquez 3 au point 9.1 et 2 au point 9.2.
Si vous avez d’autres types de ratios, indiquez-les au point 9.5 et précisez de quels ratios il s'agit dans la colone justification.</t>
  </si>
  <si>
    <r>
      <t xml:space="preserve">Le nombre d’heures de travail au point 10 est calculé automatiquement en divisant le nombre d’heures d’activité au total par semaine (7) par le nombre obtenu par la division des points (6.1) et (8.1). 7 / (6.1/8.1) = 10.
Exemple : 1 accompagnateur pour 2 jeunes x 70 h par semaine = 70 / (1/2) = 35 h d’accompagnement
Si la case 10 indique </t>
    </r>
    <r>
      <rPr>
        <b/>
        <sz val="12"/>
        <color rgb="FF0082BE"/>
        <rFont val="Arial"/>
        <family val="2"/>
      </rPr>
      <t>FAUX,</t>
    </r>
    <r>
      <rPr>
        <sz val="12"/>
        <color theme="1"/>
        <rFont val="Arial"/>
        <family val="2"/>
      </rPr>
      <t xml:space="preserve"> vérifiez que le total des individus indiqué aux points 9.1 à 9.5 correspond bien à la capacité d'accueil indiquée au point 6.1.</t>
    </r>
  </si>
  <si>
    <r>
      <t xml:space="preserve">Capacité d’accueil totale (nombre de personnes </t>
    </r>
    <r>
      <rPr>
        <b/>
        <sz val="12"/>
        <color rgb="FFC00000"/>
        <rFont val="Arial"/>
        <family val="2"/>
      </rPr>
      <t>avec ou sans limitation</t>
    </r>
    <r>
      <rPr>
        <b/>
        <sz val="12"/>
        <color theme="1"/>
        <rFont val="Arial"/>
        <family val="2"/>
      </rPr>
      <t>)</t>
    </r>
  </si>
  <si>
    <r>
      <rPr>
        <b/>
        <sz val="12"/>
        <color theme="1"/>
        <rFont val="Arial"/>
        <family val="2"/>
      </rPr>
      <t>Il est important de vous référer au guide afin de comprendre ce qui est accepté ou non dans le cadre du programme</t>
    </r>
    <r>
      <rPr>
        <sz val="12"/>
        <color theme="1"/>
        <rFont val="Arial"/>
        <family val="2"/>
      </rPr>
      <t xml:space="preserve">. Aucun camp avec hébergement ne peut obtenir de soutien financier dans le cadre du PALÎM.Votre demande ne doit pas contenir les heures de préparation aux activités, les heures de service de garde ainsi que les temps de battement en début et en fin de journée. </t>
    </r>
  </si>
  <si>
    <r>
      <t xml:space="preserve">Le montant ci-dessous représente les dépenses en salaire d'accompagnement basées sur un salaire de 16,00 $/h. </t>
    </r>
    <r>
      <rPr>
        <b/>
        <sz val="12"/>
        <color theme="1"/>
        <rFont val="Arial"/>
        <family val="2"/>
      </rPr>
      <t>Nous tenons à rappeler que le montant inscrit à ce formulaire ne représente pas le montant que vous recevrez du programme et ne constitue pas un engagement de financement.</t>
    </r>
    <r>
      <rPr>
        <sz val="12"/>
        <color theme="1"/>
        <rFont val="Arial"/>
        <family val="2"/>
      </rPr>
      <t xml:space="preserve">
Si après avoir rempli le formulaire si la cellule affiche </t>
    </r>
    <r>
      <rPr>
        <b/>
        <sz val="12"/>
        <color rgb="FF0082BE"/>
        <rFont val="Arial"/>
        <family val="2"/>
      </rPr>
      <t>#VALEUR!</t>
    </r>
    <r>
      <rPr>
        <sz val="12"/>
        <color theme="1"/>
        <rFont val="Arial"/>
        <family val="2"/>
      </rPr>
      <t>, c’est que vous avez omis une donnée ou qu’un calcul est erroné. Veuillez réviser le formulaire. Si vous ne parvenez pas à trouver le problème, veuillez nous contacter.</t>
    </r>
  </si>
  <si>
    <r>
      <rPr>
        <sz val="16"/>
        <color theme="1"/>
        <rFont val="Arial"/>
        <family val="2"/>
      </rPr>
      <t xml:space="preserve">Accompagnement Physiquement actif formule </t>
    </r>
    <r>
      <rPr>
        <b/>
        <sz val="16"/>
        <color theme="1"/>
        <rFont val="Arial"/>
        <family val="2"/>
      </rPr>
      <t>Camp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</si>
</sst>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F800]dddd\,\ mmmm\ dd\,\ yyyy"/>
  </numFmts>
  <fonts count="3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color rgb="FFFA7D00"/>
      <name val="Arial"/>
      <family val="2"/>
    </font>
    <font>
      <b/>
      <sz val="12"/>
      <color theme="0"/>
      <name val="Arial"/>
      <family val="2"/>
    </font>
    <font>
      <b/>
      <sz val="12"/>
      <color theme="1"/>
      <name val="Arial"/>
      <family val="2"/>
    </font>
    <font>
      <sz val="12"/>
      <color theme="0"/>
      <name val="Arial"/>
      <family val="2"/>
    </font>
    <font>
      <b/>
      <sz val="12"/>
      <name val="Arial"/>
      <family val="2"/>
    </font>
    <font>
      <sz val="12"/>
      <name val="Arial"/>
      <family val="2"/>
    </font>
    <font>
      <sz val="11"/>
      <color theme="1"/>
      <name val="Arial"/>
      <family val="2"/>
    </font>
    <font>
      <b/>
      <sz val="16"/>
      <color theme="1"/>
      <name val="Arial"/>
      <family val="2"/>
    </font>
    <font>
      <b/>
      <sz val="16"/>
      <color theme="0"/>
      <name val="Arial"/>
      <family val="2"/>
    </font>
    <font>
      <b/>
      <sz val="14"/>
      <color theme="0"/>
      <name val="Arial"/>
      <family val="2"/>
    </font>
    <font>
      <b/>
      <sz val="12"/>
      <color rgb="FFC00000"/>
      <name val="Arial"/>
      <family val="2"/>
    </font>
    <font>
      <sz val="16"/>
      <color theme="1"/>
      <name val="Arial"/>
      <family val="2"/>
    </font>
    <font>
      <sz val="12"/>
      <color rgb="FF9C0006"/>
      <name val="Arial"/>
      <family val="2"/>
    </font>
    <font>
      <sz val="16"/>
      <color rgb="FFFF0000"/>
      <name val="Arial"/>
      <family val="2"/>
    </font>
    <font>
      <b/>
      <sz val="12"/>
      <color theme="8"/>
      <name val="Arial"/>
      <family val="2"/>
    </font>
    <font>
      <sz val="12"/>
      <color theme="1"/>
      <name val="Lato"/>
      <family val="2"/>
    </font>
    <font>
      <b/>
      <sz val="12"/>
      <color theme="1"/>
      <name val="Lato"/>
      <family val="2"/>
    </font>
    <font>
      <b/>
      <sz val="12"/>
      <color theme="8" tint="-0.249977111117893"/>
      <name val="Arial"/>
      <family val="2"/>
    </font>
    <font>
      <b/>
      <sz val="12"/>
      <color rgb="FF0082BE"/>
      <name val="Arial"/>
      <family val="2"/>
    </font>
  </fonts>
  <fills count="16">
    <fill>
      <patternFill patternType="none"/>
    </fill>
    <fill>
      <patternFill patternType="gray125"/>
    </fill>
    <fill>
      <patternFill patternType="solid">
        <fgColor rgb="FFF2F2F2"/>
      </patternFill>
    </fill>
    <fill>
      <patternFill patternType="solid">
        <fgColor rgb="FFFFFFCC"/>
      </patternFill>
    </fill>
    <fill>
      <patternFill patternType="solid">
        <fgColor theme="6" tint="0.39997558519241921"/>
        <bgColor indexed="64"/>
      </patternFill>
    </fill>
    <fill>
      <patternFill patternType="solid">
        <fgColor rgb="FFFFC7CE"/>
      </patternFill>
    </fill>
    <fill>
      <patternFill patternType="solid">
        <fgColor theme="0" tint="-4.9989318521683403E-2"/>
        <bgColor indexed="64"/>
      </patternFill>
    </fill>
    <fill>
      <patternFill patternType="solid">
        <fgColor rgb="FF00B0F0"/>
        <bgColor indexed="64"/>
      </patternFill>
    </fill>
    <fill>
      <patternFill patternType="solid">
        <fgColor rgb="FF92D05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A5A5A5"/>
      </patternFill>
    </fill>
    <fill>
      <patternFill patternType="solid">
        <fgColor theme="8" tint="0.79998168889431442"/>
        <bgColor indexed="64"/>
      </patternFill>
    </fill>
    <fill>
      <patternFill patternType="solid">
        <fgColor rgb="FF0082BE"/>
        <bgColor indexed="64"/>
      </patternFill>
    </fill>
    <fill>
      <patternFill patternType="solid">
        <fgColor theme="4" tint="0.59999389629810485"/>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theme="0"/>
      </left>
      <right style="thin">
        <color theme="0"/>
      </right>
      <top/>
      <bottom/>
      <diagonal/>
    </border>
    <border>
      <left style="thin">
        <color theme="0"/>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s>
  <cellStyleXfs count="7">
    <xf numFmtId="0" fontId="0" fillId="0" borderId="0"/>
    <xf numFmtId="44" fontId="10" fillId="0" borderId="0" applyFont="0" applyFill="0" applyBorder="0" applyAlignment="0" applyProtection="0"/>
    <xf numFmtId="0" fontId="11" fillId="2" borderId="1" applyNumberFormat="0" applyAlignment="0" applyProtection="0"/>
    <xf numFmtId="0" fontId="10" fillId="3" borderId="2" applyNumberFormat="0" applyFont="0" applyAlignment="0" applyProtection="0"/>
    <xf numFmtId="0" fontId="23" fillId="5" borderId="0" applyNumberFormat="0" applyBorder="0" applyAlignment="0" applyProtection="0"/>
    <xf numFmtId="9" fontId="10" fillId="0" borderId="0" applyFont="0" applyFill="0" applyBorder="0" applyAlignment="0" applyProtection="0"/>
    <xf numFmtId="0" fontId="12" fillId="11" borderId="16" applyNumberFormat="0" applyAlignment="0" applyProtection="0"/>
  </cellStyleXfs>
  <cellXfs count="115">
    <xf numFmtId="0" fontId="0" fillId="0" borderId="0" xfId="0"/>
    <xf numFmtId="0" fontId="9" fillId="0" borderId="5" xfId="0" applyFont="1" applyBorder="1" applyAlignment="1">
      <alignment horizontal="left"/>
    </xf>
    <xf numFmtId="0" fontId="9" fillId="0" borderId="9" xfId="0" applyFont="1" applyBorder="1" applyAlignment="1">
      <alignment horizontal="center"/>
    </xf>
    <xf numFmtId="0" fontId="14" fillId="0" borderId="10" xfId="0" applyFont="1" applyBorder="1" applyAlignment="1">
      <alignment horizontal="left" vertical="center"/>
    </xf>
    <xf numFmtId="0" fontId="9" fillId="0" borderId="0" xfId="0" applyFont="1" applyAlignment="1">
      <alignment horizontal="center"/>
    </xf>
    <xf numFmtId="0" fontId="14" fillId="0" borderId="0" xfId="0" applyFont="1" applyAlignment="1">
      <alignment horizontal="left" vertical="center"/>
    </xf>
    <xf numFmtId="0" fontId="9" fillId="0" borderId="4" xfId="0" applyFont="1" applyBorder="1" applyAlignment="1">
      <alignment horizontal="center"/>
    </xf>
    <xf numFmtId="0" fontId="14" fillId="0" borderId="5" xfId="0" applyFont="1" applyBorder="1" applyAlignment="1">
      <alignment horizontal="left" vertical="center"/>
    </xf>
    <xf numFmtId="0" fontId="9" fillId="0" borderId="0" xfId="0" applyFont="1" applyAlignment="1">
      <alignment horizontal="left"/>
    </xf>
    <xf numFmtId="0" fontId="9" fillId="0" borderId="7" xfId="0" applyFont="1" applyBorder="1" applyAlignment="1">
      <alignment horizontal="center"/>
    </xf>
    <xf numFmtId="0" fontId="9" fillId="0" borderId="0" xfId="0" applyFont="1" applyAlignment="1">
      <alignment horizontal="left" vertical="center"/>
    </xf>
    <xf numFmtId="0" fontId="16" fillId="0" borderId="0" xfId="0" applyFont="1" applyAlignment="1">
      <alignment horizontal="left" vertic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9" fillId="0" borderId="5" xfId="0" applyFont="1" applyBorder="1" applyAlignment="1">
      <alignment horizontal="left" vertical="center"/>
    </xf>
    <xf numFmtId="0" fontId="13" fillId="0" borderId="7" xfId="0" applyFont="1" applyBorder="1" applyAlignment="1">
      <alignment vertical="center"/>
    </xf>
    <xf numFmtId="0" fontId="13" fillId="0" borderId="9" xfId="0" applyFont="1" applyBorder="1" applyAlignment="1">
      <alignment vertical="center"/>
    </xf>
    <xf numFmtId="0" fontId="16" fillId="0" borderId="10" xfId="0" applyFont="1" applyBorder="1" applyAlignment="1">
      <alignment horizontal="left" vertical="center"/>
    </xf>
    <xf numFmtId="164" fontId="9" fillId="0" borderId="13" xfId="0" applyNumberFormat="1" applyFont="1" applyBorder="1" applyAlignment="1">
      <alignment horizontal="center" vertical="center"/>
    </xf>
    <xf numFmtId="0" fontId="9" fillId="0" borderId="14" xfId="0" applyFont="1" applyBorder="1" applyAlignment="1">
      <alignment horizontal="left"/>
    </xf>
    <xf numFmtId="0" fontId="13" fillId="0" borderId="0" xfId="0" applyFont="1" applyAlignment="1">
      <alignment horizontal="left" vertical="center"/>
    </xf>
    <xf numFmtId="0" fontId="15" fillId="0" borderId="0" xfId="0" applyFont="1" applyAlignment="1">
      <alignment horizontal="left" vertical="center"/>
    </xf>
    <xf numFmtId="0" fontId="9" fillId="0" borderId="7" xfId="0" applyFont="1" applyBorder="1" applyAlignment="1">
      <alignment horizontal="center" vertical="center"/>
    </xf>
    <xf numFmtId="0" fontId="9" fillId="0" borderId="0" xfId="0" applyFont="1" applyAlignment="1">
      <alignment horizontal="left" vertical="center" indent="1"/>
    </xf>
    <xf numFmtId="0" fontId="14" fillId="0" borderId="0" xfId="0" applyFont="1" applyAlignment="1">
      <alignment horizontal="left" vertical="center" indent="1"/>
    </xf>
    <xf numFmtId="0" fontId="9" fillId="0" borderId="0" xfId="0" applyFont="1" applyAlignment="1">
      <alignment horizontal="left" vertical="center" wrapText="1"/>
    </xf>
    <xf numFmtId="0" fontId="13" fillId="0" borderId="7" xfId="0" applyFont="1" applyBorder="1" applyAlignment="1">
      <alignment horizontal="center" vertical="center"/>
    </xf>
    <xf numFmtId="0" fontId="13" fillId="0" borderId="0" xfId="0" applyFont="1" applyAlignment="1">
      <alignment horizontal="center" vertical="center"/>
    </xf>
    <xf numFmtId="15" fontId="7" fillId="0" borderId="0" xfId="0" applyNumberFormat="1" applyFont="1"/>
    <xf numFmtId="0" fontId="7" fillId="0" borderId="0" xfId="0" applyFont="1"/>
    <xf numFmtId="0" fontId="7" fillId="0" borderId="0" xfId="0" applyFont="1" applyAlignment="1">
      <alignment horizontal="center" vertical="center"/>
    </xf>
    <xf numFmtId="0" fontId="13" fillId="0" borderId="4" xfId="0" applyFont="1" applyBorder="1" applyAlignment="1">
      <alignment horizontal="center" vertical="center"/>
    </xf>
    <xf numFmtId="2" fontId="9" fillId="4" borderId="13" xfId="0" applyNumberFormat="1" applyFont="1" applyFill="1" applyBorder="1" applyAlignment="1" applyProtection="1">
      <alignment horizontal="center" vertical="center"/>
      <protection locked="0"/>
    </xf>
    <xf numFmtId="0" fontId="9" fillId="4" borderId="14" xfId="0" applyFont="1" applyFill="1" applyBorder="1" applyAlignment="1" applyProtection="1">
      <alignment horizontal="left" vertical="center" wrapText="1"/>
      <protection locked="0"/>
    </xf>
    <xf numFmtId="1" fontId="16" fillId="4" borderId="0" xfId="2" applyNumberFormat="1" applyFont="1" applyFill="1" applyBorder="1" applyAlignment="1" applyProtection="1">
      <alignment horizontal="left" vertical="center"/>
      <protection locked="0"/>
    </xf>
    <xf numFmtId="0" fontId="20" fillId="9" borderId="17" xfId="0" applyFont="1" applyFill="1" applyBorder="1" applyAlignment="1">
      <alignment horizontal="left" vertical="center"/>
    </xf>
    <xf numFmtId="0" fontId="20" fillId="9" borderId="17" xfId="0" applyFont="1" applyFill="1" applyBorder="1" applyAlignment="1">
      <alignment horizontal="center" vertical="center"/>
    </xf>
    <xf numFmtId="44" fontId="15" fillId="10" borderId="17" xfId="1" applyFont="1" applyFill="1" applyBorder="1" applyAlignment="1" applyProtection="1">
      <alignment horizontal="center" vertical="center"/>
    </xf>
    <xf numFmtId="4" fontId="28" fillId="2" borderId="17" xfId="2" applyNumberFormat="1" applyFont="1" applyBorder="1" applyAlignment="1" applyProtection="1">
      <alignment horizontal="center" vertical="center"/>
    </xf>
    <xf numFmtId="1" fontId="28" fillId="2" borderId="17" xfId="2" applyNumberFormat="1" applyFont="1" applyBorder="1" applyAlignment="1" applyProtection="1">
      <alignment horizontal="center" vertical="center"/>
    </xf>
    <xf numFmtId="1" fontId="12" fillId="11" borderId="16" xfId="6" applyNumberFormat="1" applyAlignment="1" applyProtection="1">
      <alignment horizontal="center" vertical="center"/>
    </xf>
    <xf numFmtId="0" fontId="2" fillId="0" borderId="0" xfId="0" applyFont="1" applyAlignment="1">
      <alignment horizontal="left" vertical="center" indent="1"/>
    </xf>
    <xf numFmtId="0" fontId="2" fillId="0" borderId="7" xfId="0" applyFont="1" applyBorder="1" applyAlignment="1">
      <alignment horizontal="center" vertical="center"/>
    </xf>
    <xf numFmtId="3" fontId="9" fillId="4" borderId="13" xfId="0" applyNumberFormat="1" applyFont="1" applyFill="1" applyBorder="1" applyAlignment="1" applyProtection="1">
      <alignment horizontal="center" vertical="center"/>
      <protection locked="0"/>
    </xf>
    <xf numFmtId="0" fontId="17"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vertical="center"/>
    </xf>
    <xf numFmtId="0" fontId="17" fillId="0" borderId="0" xfId="0" applyFont="1"/>
    <xf numFmtId="0" fontId="17" fillId="12" borderId="0" xfId="0" applyFont="1" applyFill="1" applyAlignment="1">
      <alignment horizontal="center" vertical="center"/>
    </xf>
    <xf numFmtId="0" fontId="18" fillId="0" borderId="0" xfId="0" applyFont="1"/>
    <xf numFmtId="0" fontId="24" fillId="6" borderId="3" xfId="0" applyFont="1" applyFill="1" applyBorder="1" applyAlignment="1">
      <alignment horizontal="center" vertical="center"/>
    </xf>
    <xf numFmtId="0" fontId="2" fillId="0" borderId="0" xfId="0" applyFont="1" applyAlignment="1">
      <alignment horizontal="left"/>
    </xf>
    <xf numFmtId="0" fontId="17" fillId="3" borderId="2" xfId="3" applyFont="1" applyAlignment="1" applyProtection="1">
      <alignment horizontal="center"/>
    </xf>
    <xf numFmtId="0" fontId="5" fillId="0" borderId="0" xfId="0" applyFont="1" applyAlignment="1">
      <alignment horizontal="left" vertical="center" indent="1"/>
    </xf>
    <xf numFmtId="0" fontId="17" fillId="4" borderId="0" xfId="0" applyFont="1" applyFill="1" applyAlignment="1">
      <alignment horizontal="center"/>
    </xf>
    <xf numFmtId="0" fontId="6" fillId="0" borderId="0" xfId="0" applyFont="1" applyAlignment="1">
      <alignment horizontal="left" vertical="center" indent="1"/>
    </xf>
    <xf numFmtId="0" fontId="4" fillId="0" borderId="0" xfId="0" applyFont="1" applyAlignment="1">
      <alignment horizontal="left" vertical="center" indent="1"/>
    </xf>
    <xf numFmtId="0" fontId="12" fillId="11" borderId="16" xfId="6" applyAlignment="1" applyProtection="1">
      <alignment horizontal="center"/>
    </xf>
    <xf numFmtId="0" fontId="8" fillId="0" borderId="0" xfId="0" applyFont="1" applyAlignment="1">
      <alignment horizontal="left" vertical="center" indent="1"/>
    </xf>
    <xf numFmtId="0" fontId="23" fillId="5" borderId="15" xfId="4" applyBorder="1" applyAlignment="1" applyProtection="1">
      <alignment horizontal="center"/>
    </xf>
    <xf numFmtId="0" fontId="17" fillId="0" borderId="6" xfId="0" applyFont="1" applyBorder="1"/>
    <xf numFmtId="0" fontId="17" fillId="0" borderId="8" xfId="0" applyFont="1" applyBorder="1"/>
    <xf numFmtId="0" fontId="17" fillId="0" borderId="11" xfId="0" applyFont="1" applyBorder="1"/>
    <xf numFmtId="0" fontId="17" fillId="0" borderId="0" xfId="0" applyFont="1" applyAlignment="1">
      <alignment horizontal="center" vertical="center"/>
    </xf>
    <xf numFmtId="0" fontId="17" fillId="0" borderId="5" xfId="0" applyFont="1" applyBorder="1"/>
    <xf numFmtId="0" fontId="17" fillId="0" borderId="12" xfId="0" applyFont="1" applyBorder="1" applyAlignment="1">
      <alignment horizontal="center"/>
    </xf>
    <xf numFmtId="0" fontId="17" fillId="0" borderId="12" xfId="0" applyFont="1" applyBorder="1"/>
    <xf numFmtId="0" fontId="26" fillId="0" borderId="0" xfId="0" applyFont="1" applyAlignment="1">
      <alignment horizontal="center" vertical="center"/>
    </xf>
    <xf numFmtId="0" fontId="27" fillId="0" borderId="0" xfId="0" applyFont="1"/>
    <xf numFmtId="0" fontId="26" fillId="0" borderId="3" xfId="0" applyFont="1" applyBorder="1"/>
    <xf numFmtId="0" fontId="26" fillId="0" borderId="0" xfId="0" applyFont="1"/>
    <xf numFmtId="0" fontId="26" fillId="0" borderId="10" xfId="0" applyFont="1" applyBorder="1" applyAlignment="1">
      <alignment horizontal="left" vertical="center"/>
    </xf>
    <xf numFmtId="0" fontId="26" fillId="0" borderId="10" xfId="0" applyFont="1" applyBorder="1" applyAlignment="1">
      <alignment horizontal="center" vertical="center"/>
    </xf>
    <xf numFmtId="0" fontId="27" fillId="0" borderId="0" xfId="0" applyFont="1" applyAlignment="1">
      <alignment horizontal="left" vertical="center"/>
    </xf>
    <xf numFmtId="0" fontId="26" fillId="0" borderId="0" xfId="0" applyFont="1" applyAlignment="1">
      <alignment vertical="center"/>
    </xf>
    <xf numFmtId="0" fontId="26" fillId="0" borderId="3" xfId="0" applyFont="1" applyBorder="1" applyAlignment="1">
      <alignment vertical="center"/>
    </xf>
    <xf numFmtId="0" fontId="26" fillId="0" borderId="17" xfId="0" applyFont="1" applyBorder="1" applyAlignment="1">
      <alignment horizontal="center" vertical="center"/>
    </xf>
    <xf numFmtId="0" fontId="26" fillId="0" borderId="17" xfId="0" applyFont="1" applyBorder="1" applyAlignment="1">
      <alignment horizontal="left" vertical="center"/>
    </xf>
    <xf numFmtId="0" fontId="26" fillId="0" borderId="17" xfId="0" applyFont="1" applyBorder="1"/>
    <xf numFmtId="164" fontId="2" fillId="4" borderId="17" xfId="0" applyNumberFormat="1" applyFont="1" applyFill="1" applyBorder="1" applyAlignment="1">
      <alignment horizontal="center" vertical="center"/>
    </xf>
    <xf numFmtId="14" fontId="2" fillId="12" borderId="17" xfId="0" applyNumberFormat="1" applyFont="1" applyFill="1" applyBorder="1" applyAlignment="1">
      <alignment horizontal="center" vertical="center"/>
    </xf>
    <xf numFmtId="2" fontId="2" fillId="12" borderId="17" xfId="0" applyNumberFormat="1" applyFont="1" applyFill="1" applyBorder="1" applyAlignment="1">
      <alignment horizontal="center" vertical="center"/>
    </xf>
    <xf numFmtId="2" fontId="2" fillId="4" borderId="17" xfId="0" applyNumberFormat="1" applyFont="1" applyFill="1" applyBorder="1" applyAlignment="1">
      <alignment horizontal="center" vertical="center"/>
    </xf>
    <xf numFmtId="4" fontId="2" fillId="4" borderId="17" xfId="0" applyNumberFormat="1" applyFont="1" applyFill="1" applyBorder="1" applyAlignment="1">
      <alignment horizontal="center" vertical="center"/>
    </xf>
    <xf numFmtId="0" fontId="27" fillId="0" borderId="17" xfId="0" applyFont="1" applyBorder="1" applyAlignment="1">
      <alignment horizontal="left" vertical="center"/>
    </xf>
    <xf numFmtId="44" fontId="13" fillId="12" borderId="17" xfId="1" applyFont="1" applyFill="1" applyBorder="1" applyAlignment="1" applyProtection="1">
      <alignment horizontal="center" vertical="center"/>
    </xf>
    <xf numFmtId="0" fontId="26" fillId="0" borderId="0" xfId="0" applyFont="1" applyAlignment="1">
      <alignment horizontal="left" vertical="center"/>
    </xf>
    <xf numFmtId="44" fontId="26" fillId="0" borderId="0" xfId="0" applyNumberFormat="1" applyFont="1"/>
    <xf numFmtId="9" fontId="26" fillId="0" borderId="3" xfId="5" applyFont="1" applyBorder="1" applyProtection="1"/>
    <xf numFmtId="0" fontId="1" fillId="4" borderId="0" xfId="0" applyFont="1" applyFill="1" applyAlignment="1" applyProtection="1">
      <alignment vertical="center"/>
      <protection locked="0"/>
    </xf>
    <xf numFmtId="0" fontId="1" fillId="0" borderId="0" xfId="0" applyFont="1" applyAlignment="1">
      <alignment horizontal="left" vertical="center" indent="1"/>
    </xf>
    <xf numFmtId="0" fontId="20" fillId="13" borderId="0" xfId="0" applyFont="1" applyFill="1" applyAlignment="1">
      <alignment horizontal="center" vertical="center" wrapText="1"/>
    </xf>
    <xf numFmtId="0" fontId="19" fillId="13" borderId="3" xfId="0" applyFont="1" applyFill="1" applyBorder="1" applyAlignment="1">
      <alignment horizontal="center" vertical="center"/>
    </xf>
    <xf numFmtId="0" fontId="20" fillId="13" borderId="0" xfId="0" applyFont="1" applyFill="1" applyAlignment="1">
      <alignment horizontal="left" vertical="center"/>
    </xf>
    <xf numFmtId="0" fontId="1" fillId="0" borderId="0" xfId="0" applyFont="1" applyAlignment="1">
      <alignment horizontal="left"/>
    </xf>
    <xf numFmtId="0" fontId="20" fillId="13" borderId="0" xfId="0" applyFont="1" applyFill="1" applyAlignment="1">
      <alignment vertical="center" wrapText="1"/>
    </xf>
    <xf numFmtId="0" fontId="12" fillId="13" borderId="14" xfId="0" applyFont="1" applyFill="1" applyBorder="1" applyAlignment="1">
      <alignment horizontal="center" vertical="center"/>
    </xf>
    <xf numFmtId="0" fontId="12" fillId="13" borderId="13" xfId="0" applyFont="1" applyFill="1" applyBorder="1" applyAlignment="1">
      <alignment horizontal="center" vertical="center"/>
    </xf>
    <xf numFmtId="164" fontId="12" fillId="13" borderId="16" xfId="6" applyNumberFormat="1" applyFill="1" applyAlignment="1" applyProtection="1">
      <alignment horizontal="center" vertical="center"/>
    </xf>
    <xf numFmtId="0" fontId="25" fillId="14" borderId="1" xfId="2" applyFont="1" applyFill="1" applyAlignment="1" applyProtection="1">
      <alignment horizontal="center"/>
    </xf>
    <xf numFmtId="4" fontId="29" fillId="14" borderId="1" xfId="2" applyNumberFormat="1" applyFont="1" applyFill="1" applyAlignment="1" applyProtection="1">
      <alignment horizontal="center" vertical="center"/>
    </xf>
    <xf numFmtId="4" fontId="25" fillId="14" borderId="1" xfId="2" applyNumberFormat="1" applyFont="1" applyFill="1" applyAlignment="1" applyProtection="1">
      <alignment horizontal="center" vertical="center"/>
    </xf>
    <xf numFmtId="44" fontId="15" fillId="14" borderId="3" xfId="1" applyFont="1" applyFill="1" applyBorder="1" applyAlignment="1" applyProtection="1">
      <alignment horizontal="center" vertical="center"/>
    </xf>
    <xf numFmtId="0" fontId="9" fillId="15" borderId="14" xfId="0" applyFont="1" applyFill="1" applyBorder="1" applyAlignment="1" applyProtection="1">
      <alignment horizontal="left" vertical="center" wrapText="1"/>
      <protection locked="0"/>
    </xf>
    <xf numFmtId="3" fontId="25" fillId="14" borderId="1" xfId="2" applyNumberFormat="1" applyFont="1" applyFill="1" applyAlignment="1" applyProtection="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13" fillId="0" borderId="0" xfId="0" applyFont="1" applyAlignment="1">
      <alignment horizontal="center" vertical="center"/>
    </xf>
    <xf numFmtId="0" fontId="1" fillId="3" borderId="2" xfId="3" applyFont="1" applyAlignment="1" applyProtection="1">
      <alignment horizontal="left" vertical="center" wrapText="1"/>
    </xf>
    <xf numFmtId="0" fontId="9" fillId="3" borderId="2" xfId="3" applyFont="1" applyAlignment="1" applyProtection="1">
      <alignment horizontal="left" vertical="center" wrapText="1"/>
    </xf>
    <xf numFmtId="0" fontId="4" fillId="7" borderId="0" xfId="0" applyFont="1" applyFill="1" applyAlignment="1">
      <alignment horizontal="center" vertical="center"/>
    </xf>
    <xf numFmtId="0" fontId="4" fillId="8" borderId="0" xfId="0" applyFont="1" applyFill="1" applyAlignment="1">
      <alignment horizontal="center" vertical="center"/>
    </xf>
    <xf numFmtId="15" fontId="9" fillId="4" borderId="14" xfId="0" applyNumberFormat="1" applyFont="1" applyFill="1" applyBorder="1" applyAlignment="1" applyProtection="1">
      <alignment horizontal="left" vertical="center" wrapText="1"/>
      <protection locked="0"/>
    </xf>
  </cellXfs>
  <cellStyles count="7">
    <cellStyle name="Calcul" xfId="2" builtinId="22"/>
    <cellStyle name="Insatisfaisant" xfId="4" builtinId="27"/>
    <cellStyle name="Monétaire" xfId="1" builtinId="4"/>
    <cellStyle name="Normal" xfId="0" builtinId="0"/>
    <cellStyle name="Note" xfId="3" builtinId="10"/>
    <cellStyle name="Pourcentage" xfId="5" builtinId="5"/>
    <cellStyle name="Vérification" xfId="6" builtinId="2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2BE"/>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essibilit&#233;%20universelle/PALIM/PAL&#206;M%202023-2024/0.%20GESTION/Calculateur%20besoin%20financier_Camp%20de%20jo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ire"/>
      <sheetName val="Outils de calcul"/>
      <sheetName val="RÉSERVÉ_ADMINISTRATION"/>
      <sheetName val="RÉSERVÉ_MENUS"/>
    </sheetNames>
    <sheetDataSet>
      <sheetData sheetId="0"/>
      <sheetData sheetId="1"/>
      <sheetData sheetId="2"/>
      <sheetData sheetId="3">
        <row r="2">
          <cell r="B2">
            <v>45103</v>
          </cell>
        </row>
        <row r="3">
          <cell r="B3">
            <v>45104</v>
          </cell>
        </row>
        <row r="4">
          <cell r="B4">
            <v>45105</v>
          </cell>
        </row>
        <row r="5">
          <cell r="B5">
            <v>45106</v>
          </cell>
        </row>
        <row r="6">
          <cell r="B6">
            <v>45107</v>
          </cell>
        </row>
        <row r="7">
          <cell r="B7">
            <v>45110</v>
          </cell>
        </row>
        <row r="8">
          <cell r="B8">
            <v>45111</v>
          </cell>
        </row>
        <row r="9">
          <cell r="B9">
            <v>45112</v>
          </cell>
        </row>
        <row r="10">
          <cell r="B10">
            <v>45113</v>
          </cell>
        </row>
        <row r="11">
          <cell r="B11">
            <v>45114</v>
          </cell>
        </row>
        <row r="12">
          <cell r="B12">
            <v>45117</v>
          </cell>
        </row>
        <row r="13">
          <cell r="B13">
            <v>45118</v>
          </cell>
        </row>
        <row r="14">
          <cell r="B14">
            <v>45119</v>
          </cell>
        </row>
        <row r="15">
          <cell r="B15">
            <v>45120</v>
          </cell>
        </row>
        <row r="16">
          <cell r="B16">
            <v>45121</v>
          </cell>
        </row>
        <row r="17">
          <cell r="B17">
            <v>45124</v>
          </cell>
        </row>
        <row r="18">
          <cell r="B18">
            <v>45125</v>
          </cell>
        </row>
        <row r="19">
          <cell r="B19">
            <v>45126</v>
          </cell>
        </row>
        <row r="20">
          <cell r="B20">
            <v>45127</v>
          </cell>
        </row>
        <row r="21">
          <cell r="B21">
            <v>45128</v>
          </cell>
        </row>
        <row r="22">
          <cell r="B22">
            <v>45131</v>
          </cell>
        </row>
        <row r="23">
          <cell r="B23">
            <v>45132</v>
          </cell>
        </row>
        <row r="24">
          <cell r="B24">
            <v>45133</v>
          </cell>
        </row>
        <row r="25">
          <cell r="B25">
            <v>45134</v>
          </cell>
        </row>
        <row r="26">
          <cell r="B26">
            <v>45135</v>
          </cell>
        </row>
        <row r="27">
          <cell r="B27">
            <v>45138</v>
          </cell>
        </row>
        <row r="28">
          <cell r="B28">
            <v>45139</v>
          </cell>
        </row>
        <row r="29">
          <cell r="B29">
            <v>45140</v>
          </cell>
        </row>
        <row r="30">
          <cell r="B30">
            <v>45141</v>
          </cell>
        </row>
        <row r="31">
          <cell r="B31">
            <v>45142</v>
          </cell>
        </row>
        <row r="32">
          <cell r="B32">
            <v>45145</v>
          </cell>
        </row>
        <row r="33">
          <cell r="B33">
            <v>45146</v>
          </cell>
        </row>
        <row r="34">
          <cell r="B34">
            <v>45147</v>
          </cell>
        </row>
        <row r="35">
          <cell r="B35">
            <v>45148</v>
          </cell>
        </row>
        <row r="36">
          <cell r="B36">
            <v>45149</v>
          </cell>
        </row>
        <row r="37">
          <cell r="B37">
            <v>45152</v>
          </cell>
        </row>
        <row r="38">
          <cell r="B38">
            <v>45153</v>
          </cell>
        </row>
        <row r="39">
          <cell r="B39">
            <v>45154</v>
          </cell>
        </row>
        <row r="40">
          <cell r="B40">
            <v>45155</v>
          </cell>
        </row>
        <row r="41">
          <cell r="B41">
            <v>45156</v>
          </cell>
        </row>
        <row r="42">
          <cell r="B42">
            <v>45159</v>
          </cell>
        </row>
        <row r="43">
          <cell r="B43">
            <v>45160</v>
          </cell>
        </row>
        <row r="44">
          <cell r="B44">
            <v>45161</v>
          </cell>
        </row>
        <row r="45">
          <cell r="B45">
            <v>45162</v>
          </cell>
        </row>
        <row r="46">
          <cell r="B46">
            <v>45163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4082-0367-4F95-AEA2-98D9F3DF67D9}">
  <sheetPr>
    <tabColor theme="8" tint="-0.249977111117893"/>
  </sheetPr>
  <dimension ref="B2:J104"/>
  <sheetViews>
    <sheetView showGridLines="0" tabSelected="1" zoomScaleNormal="100" workbookViewId="0">
      <pane ySplit="4" topLeftCell="A63" activePane="bottomLeft" state="frozen"/>
      <selection pane="bottomLeft" activeCell="K77" sqref="K77"/>
    </sheetView>
  </sheetViews>
  <sheetFormatPr baseColWidth="10" defaultColWidth="11.5703125" defaultRowHeight="14.25" x14ac:dyDescent="0.2"/>
  <cols>
    <col min="1" max="1" width="2.28515625" style="47" customWidth="1"/>
    <col min="2" max="2" width="4.42578125" style="44" customWidth="1"/>
    <col min="3" max="3" width="66.5703125" style="47" customWidth="1"/>
    <col min="4" max="4" width="18.85546875" style="47" customWidth="1"/>
    <col min="5" max="5" width="55.5703125" style="47" customWidth="1"/>
    <col min="6" max="6" width="1.140625" style="47" customWidth="1"/>
    <col min="7" max="7" width="11.5703125" style="47"/>
    <col min="8" max="8" width="18.28515625" style="47" hidden="1" customWidth="1"/>
    <col min="9" max="9" width="11.5703125" style="47" hidden="1" customWidth="1"/>
    <col min="10" max="10" width="17.28515625" style="47" hidden="1" customWidth="1"/>
    <col min="11" max="11" width="11.5703125" style="47"/>
    <col min="12" max="12" width="11.5703125" style="47" customWidth="1"/>
    <col min="13" max="16384" width="11.5703125" style="47"/>
  </cols>
  <sheetData>
    <row r="2" spans="2:10" ht="24" customHeight="1" x14ac:dyDescent="0.2">
      <c r="C2" s="45" t="s">
        <v>91</v>
      </c>
      <c r="D2" s="45"/>
      <c r="E2" s="92" t="s">
        <v>0</v>
      </c>
      <c r="F2" s="46"/>
      <c r="H2" s="48" t="s">
        <v>29</v>
      </c>
      <c r="J2" s="48" t="s">
        <v>30</v>
      </c>
    </row>
    <row r="3" spans="2:10" ht="24.6" customHeight="1" x14ac:dyDescent="0.3">
      <c r="C3" s="45" t="s">
        <v>71</v>
      </c>
      <c r="D3" s="49"/>
      <c r="E3" s="50" t="str">
        <f>IF(RÉSERVÉ_ADMINISTRATION!D2=0,"",RÉSERVÉ_ADMINISTRATION!D2)</f>
        <v/>
      </c>
      <c r="F3" s="46"/>
    </row>
    <row r="4" spans="2:10" ht="9" customHeight="1" x14ac:dyDescent="0.3">
      <c r="C4" s="49"/>
      <c r="D4" s="49"/>
      <c r="E4" s="49"/>
    </row>
    <row r="5" spans="2:10" ht="9" customHeight="1" x14ac:dyDescent="0.3">
      <c r="C5" s="49"/>
      <c r="D5" s="49"/>
      <c r="E5" s="49"/>
    </row>
    <row r="6" spans="2:10" ht="23.45" customHeight="1" x14ac:dyDescent="0.2">
      <c r="B6" s="93"/>
      <c r="C6" s="93" t="s">
        <v>66</v>
      </c>
      <c r="D6" s="93"/>
      <c r="E6" s="93"/>
      <c r="G6" s="12"/>
    </row>
    <row r="7" spans="2:10" ht="6" customHeight="1" x14ac:dyDescent="0.3">
      <c r="C7" s="49"/>
      <c r="D7" s="49"/>
      <c r="E7" s="49"/>
    </row>
    <row r="8" spans="2:10" ht="20.25" x14ac:dyDescent="0.3">
      <c r="C8" s="94" t="s">
        <v>72</v>
      </c>
      <c r="D8" s="49"/>
      <c r="E8" s="49"/>
    </row>
    <row r="9" spans="2:10" ht="20.25" x14ac:dyDescent="0.3">
      <c r="C9" s="89"/>
      <c r="D9" s="49"/>
      <c r="E9" s="49"/>
    </row>
    <row r="10" spans="2:10" ht="20.25" x14ac:dyDescent="0.3">
      <c r="C10" s="51" t="s">
        <v>67</v>
      </c>
      <c r="D10" s="49"/>
      <c r="E10" s="49"/>
    </row>
    <row r="11" spans="2:10" ht="20.25" x14ac:dyDescent="0.3">
      <c r="C11" s="89"/>
      <c r="D11" s="49"/>
      <c r="E11" s="49"/>
    </row>
    <row r="12" spans="2:10" ht="6" customHeight="1" x14ac:dyDescent="0.3">
      <c r="C12" s="49"/>
      <c r="D12" s="49"/>
      <c r="E12" s="49"/>
    </row>
    <row r="13" spans="2:10" ht="23.45" customHeight="1" x14ac:dyDescent="0.2">
      <c r="B13" s="93"/>
      <c r="C13" s="93" t="s">
        <v>1</v>
      </c>
      <c r="D13" s="93"/>
      <c r="E13" s="93"/>
    </row>
    <row r="14" spans="2:10" ht="5.45" customHeight="1" x14ac:dyDescent="0.3">
      <c r="C14" s="49"/>
      <c r="D14" s="49"/>
      <c r="E14" s="49"/>
    </row>
    <row r="15" spans="2:10" ht="23.25" customHeight="1" x14ac:dyDescent="0.2">
      <c r="C15" s="105" t="s">
        <v>84</v>
      </c>
      <c r="D15" s="106"/>
      <c r="E15" s="106"/>
    </row>
    <row r="16" spans="2:10" ht="57" customHeight="1" x14ac:dyDescent="0.2">
      <c r="C16" s="105" t="s">
        <v>89</v>
      </c>
      <c r="D16" s="107"/>
      <c r="E16" s="107"/>
    </row>
    <row r="17" spans="2:5" ht="157.5" customHeight="1" x14ac:dyDescent="0.2">
      <c r="C17" s="105" t="s">
        <v>85</v>
      </c>
      <c r="D17" s="108"/>
      <c r="E17" s="108"/>
    </row>
    <row r="18" spans="2:5" ht="5.45" customHeight="1" x14ac:dyDescent="0.3">
      <c r="C18" s="49"/>
      <c r="D18" s="49"/>
      <c r="E18" s="49"/>
    </row>
    <row r="19" spans="2:5" ht="20.25" x14ac:dyDescent="0.3">
      <c r="C19" s="49" t="s">
        <v>33</v>
      </c>
      <c r="D19" s="49"/>
      <c r="E19" s="49"/>
    </row>
    <row r="20" spans="2:5" ht="5.45" customHeight="1" x14ac:dyDescent="0.3">
      <c r="C20" s="49"/>
      <c r="D20" s="49"/>
      <c r="E20" s="49"/>
    </row>
    <row r="21" spans="2:5" ht="20.45" customHeight="1" x14ac:dyDescent="0.3">
      <c r="B21" s="52" t="s">
        <v>2</v>
      </c>
      <c r="C21" s="53" t="s">
        <v>38</v>
      </c>
      <c r="D21" s="49"/>
      <c r="E21" s="49"/>
    </row>
    <row r="22" spans="2:5" ht="5.45" customHeight="1" x14ac:dyDescent="0.3">
      <c r="C22" s="49"/>
      <c r="D22" s="49"/>
      <c r="E22" s="49"/>
    </row>
    <row r="23" spans="2:5" ht="20.45" customHeight="1" x14ac:dyDescent="0.3">
      <c r="B23" s="54" t="s">
        <v>2</v>
      </c>
      <c r="C23" s="55" t="s">
        <v>37</v>
      </c>
      <c r="D23" s="49"/>
      <c r="E23" s="49"/>
    </row>
    <row r="24" spans="2:5" ht="5.45" customHeight="1" x14ac:dyDescent="0.3">
      <c r="C24" s="49"/>
      <c r="D24" s="49"/>
      <c r="E24" s="49"/>
    </row>
    <row r="25" spans="2:5" ht="20.45" customHeight="1" x14ac:dyDescent="0.3">
      <c r="B25" s="99" t="s">
        <v>2</v>
      </c>
      <c r="C25" s="56" t="s">
        <v>41</v>
      </c>
      <c r="D25" s="49"/>
      <c r="E25" s="49"/>
    </row>
    <row r="26" spans="2:5" ht="5.45" customHeight="1" thickBot="1" x14ac:dyDescent="0.35">
      <c r="C26" s="49"/>
      <c r="D26" s="49"/>
      <c r="E26" s="49"/>
    </row>
    <row r="27" spans="2:5" ht="20.45" customHeight="1" thickTop="1" thickBot="1" x14ac:dyDescent="0.35">
      <c r="B27" s="57" t="s">
        <v>2</v>
      </c>
      <c r="C27" s="58" t="s">
        <v>35</v>
      </c>
      <c r="D27" s="49"/>
      <c r="E27" s="49"/>
    </row>
    <row r="28" spans="2:5" ht="5.45" customHeight="1" thickTop="1" x14ac:dyDescent="0.3">
      <c r="C28" s="49"/>
      <c r="D28" s="49"/>
      <c r="E28" s="49"/>
    </row>
    <row r="29" spans="2:5" ht="20.45" customHeight="1" x14ac:dyDescent="0.3">
      <c r="B29" s="59" t="s">
        <v>2</v>
      </c>
      <c r="C29" s="58" t="s">
        <v>34</v>
      </c>
      <c r="D29" s="49"/>
      <c r="E29" s="49"/>
    </row>
    <row r="30" spans="2:5" ht="5.45" customHeight="1" x14ac:dyDescent="0.3">
      <c r="C30" s="49"/>
      <c r="D30" s="49"/>
      <c r="E30" s="49"/>
    </row>
    <row r="31" spans="2:5" ht="20.25" x14ac:dyDescent="0.3">
      <c r="C31" s="49"/>
      <c r="D31" s="49"/>
      <c r="E31" s="49"/>
    </row>
    <row r="33" spans="2:8" ht="24.6" customHeight="1" x14ac:dyDescent="0.2">
      <c r="B33" s="91" t="s">
        <v>2</v>
      </c>
      <c r="C33" s="93" t="s">
        <v>74</v>
      </c>
      <c r="D33" s="95"/>
      <c r="E33" s="95"/>
      <c r="F33" s="95"/>
    </row>
    <row r="34" spans="2:8" ht="24.6" customHeight="1" x14ac:dyDescent="0.2">
      <c r="B34" s="12"/>
      <c r="C34" s="13"/>
      <c r="D34" s="13"/>
      <c r="E34" s="13"/>
      <c r="F34" s="13"/>
    </row>
    <row r="35" spans="2:8" ht="24.6" customHeight="1" x14ac:dyDescent="0.2">
      <c r="B35" s="12"/>
      <c r="C35" s="13"/>
      <c r="D35" s="97" t="s">
        <v>73</v>
      </c>
      <c r="E35" s="96" t="s">
        <v>11</v>
      </c>
      <c r="F35" s="13"/>
    </row>
    <row r="36" spans="2:8" ht="6" customHeight="1" x14ac:dyDescent="0.2"/>
    <row r="37" spans="2:8" ht="6" customHeight="1" x14ac:dyDescent="0.2">
      <c r="B37" s="31"/>
      <c r="C37" s="14"/>
      <c r="D37" s="1"/>
      <c r="E37" s="1"/>
      <c r="F37" s="60"/>
    </row>
    <row r="38" spans="2:8" ht="69.599999999999994" customHeight="1" x14ac:dyDescent="0.2">
      <c r="B38" s="26"/>
      <c r="C38" s="110" t="s">
        <v>78</v>
      </c>
      <c r="D38" s="111"/>
      <c r="E38" s="111"/>
      <c r="F38" s="61"/>
    </row>
    <row r="39" spans="2:8" ht="6" customHeight="1" thickBot="1" x14ac:dyDescent="0.25">
      <c r="B39" s="26"/>
      <c r="C39" s="10"/>
      <c r="D39" s="8"/>
      <c r="E39" s="8"/>
      <c r="F39" s="61"/>
    </row>
    <row r="40" spans="2:8" ht="36.6" customHeight="1" thickTop="1" thickBot="1" x14ac:dyDescent="0.25">
      <c r="B40" s="26">
        <v>1</v>
      </c>
      <c r="C40" s="20" t="s">
        <v>76</v>
      </c>
      <c r="D40" s="98">
        <v>45719</v>
      </c>
      <c r="E40" s="114"/>
      <c r="F40" s="61"/>
      <c r="H40" s="48" t="b">
        <f>IF(D40&gt;0,TRUE,FALSE)</f>
        <v>1</v>
      </c>
    </row>
    <row r="41" spans="2:8" ht="5.45" customHeight="1" thickTop="1" thickBot="1" x14ac:dyDescent="0.25">
      <c r="B41" s="15"/>
      <c r="C41" s="21"/>
      <c r="D41" s="11"/>
      <c r="E41" s="11"/>
      <c r="F41" s="61"/>
    </row>
    <row r="42" spans="2:8" ht="36.6" customHeight="1" thickTop="1" thickBot="1" x14ac:dyDescent="0.25">
      <c r="B42" s="26">
        <v>2</v>
      </c>
      <c r="C42" s="20" t="s">
        <v>63</v>
      </c>
      <c r="D42" s="98">
        <v>45723</v>
      </c>
      <c r="E42" s="33"/>
      <c r="F42" s="61"/>
      <c r="H42" s="48" t="b">
        <f>IF(D42&gt;0,TRUE,FALSE)</f>
        <v>1</v>
      </c>
    </row>
    <row r="43" spans="2:8" ht="5.45" customHeight="1" thickTop="1" thickBot="1" x14ac:dyDescent="0.25">
      <c r="B43" s="15"/>
      <c r="C43" s="11"/>
      <c r="D43" s="11"/>
      <c r="E43" s="11"/>
      <c r="F43" s="61"/>
    </row>
    <row r="44" spans="2:8" ht="36.6" customHeight="1" thickTop="1" thickBot="1" x14ac:dyDescent="0.25">
      <c r="B44" s="26">
        <v>3</v>
      </c>
      <c r="C44" s="20" t="s">
        <v>64</v>
      </c>
      <c r="D44" s="40">
        <f>ROUNDUP((D42-D40)/7,0)</f>
        <v>1</v>
      </c>
      <c r="E44" s="34"/>
      <c r="F44" s="61"/>
    </row>
    <row r="45" spans="2:8" ht="5.45" customHeight="1" thickTop="1" x14ac:dyDescent="0.2">
      <c r="B45" s="15"/>
      <c r="C45" s="11"/>
      <c r="D45" s="11"/>
      <c r="E45" s="11"/>
      <c r="F45" s="61"/>
    </row>
    <row r="46" spans="2:8" ht="36.6" customHeight="1" x14ac:dyDescent="0.2">
      <c r="B46" s="26">
        <v>4</v>
      </c>
      <c r="C46" s="20" t="s">
        <v>68</v>
      </c>
      <c r="D46" s="32"/>
      <c r="E46" s="33"/>
      <c r="F46" s="61"/>
      <c r="H46" s="48" t="b">
        <f>IF(D46&gt;0,TRUE,FALSE)</f>
        <v>0</v>
      </c>
    </row>
    <row r="47" spans="2:8" ht="5.45" customHeight="1" x14ac:dyDescent="0.2">
      <c r="B47" s="16"/>
      <c r="C47" s="17"/>
      <c r="D47" s="17"/>
      <c r="E47" s="17"/>
      <c r="F47" s="62"/>
    </row>
    <row r="48" spans="2:8" ht="5.45" customHeight="1" x14ac:dyDescent="0.2">
      <c r="B48" s="15"/>
      <c r="C48" s="11"/>
      <c r="D48" s="11"/>
      <c r="E48" s="11"/>
      <c r="F48" s="61"/>
    </row>
    <row r="49" spans="2:8" ht="30" customHeight="1" x14ac:dyDescent="0.2">
      <c r="B49" s="26"/>
      <c r="C49" s="110" t="s">
        <v>75</v>
      </c>
      <c r="D49" s="111"/>
      <c r="E49" s="111"/>
      <c r="F49" s="61"/>
    </row>
    <row r="50" spans="2:8" ht="6" customHeight="1" x14ac:dyDescent="0.2">
      <c r="B50" s="26"/>
      <c r="C50" s="10"/>
      <c r="D50" s="8"/>
      <c r="E50" s="8"/>
      <c r="F50" s="61"/>
    </row>
    <row r="51" spans="2:8" ht="36.6" customHeight="1" x14ac:dyDescent="0.2">
      <c r="B51" s="26">
        <v>5</v>
      </c>
      <c r="C51" s="20" t="s">
        <v>88</v>
      </c>
      <c r="D51" s="18"/>
      <c r="E51" s="19"/>
      <c r="F51" s="61"/>
    </row>
    <row r="52" spans="2:8" ht="6" customHeight="1" x14ac:dyDescent="0.2">
      <c r="B52" s="26"/>
      <c r="C52" s="10"/>
      <c r="D52" s="8"/>
      <c r="E52" s="8"/>
      <c r="F52" s="61"/>
    </row>
    <row r="53" spans="2:8" ht="36.6" customHeight="1" x14ac:dyDescent="0.2">
      <c r="B53" s="42" t="s">
        <v>14</v>
      </c>
      <c r="C53" s="41" t="s">
        <v>65</v>
      </c>
      <c r="D53" s="43"/>
      <c r="E53" s="33"/>
      <c r="F53" s="61"/>
      <c r="H53" s="48" t="b">
        <f>IF(D53&gt;0,TRUE,FALSE)</f>
        <v>0</v>
      </c>
    </row>
    <row r="54" spans="2:8" ht="6" customHeight="1" x14ac:dyDescent="0.2">
      <c r="B54" s="2"/>
      <c r="C54" s="3"/>
      <c r="D54" s="3"/>
      <c r="E54" s="3"/>
      <c r="F54" s="62"/>
    </row>
    <row r="55" spans="2:8" ht="6" customHeight="1" x14ac:dyDescent="0.2">
      <c r="B55" s="9"/>
      <c r="C55" s="5"/>
      <c r="D55" s="5"/>
      <c r="E55" s="5"/>
      <c r="F55" s="61"/>
    </row>
    <row r="56" spans="2:8" ht="43.15" customHeight="1" x14ac:dyDescent="0.2">
      <c r="B56" s="26"/>
      <c r="C56" s="110" t="s">
        <v>81</v>
      </c>
      <c r="D56" s="111"/>
      <c r="E56" s="111"/>
      <c r="F56" s="61"/>
    </row>
    <row r="57" spans="2:8" ht="6" customHeight="1" x14ac:dyDescent="0.2">
      <c r="B57" s="9"/>
      <c r="C57" s="5"/>
      <c r="D57" s="5"/>
      <c r="E57" s="5"/>
      <c r="F57" s="61"/>
    </row>
    <row r="58" spans="2:8" ht="36.6" customHeight="1" x14ac:dyDescent="0.2">
      <c r="B58" s="26">
        <v>6</v>
      </c>
      <c r="C58" s="20" t="s">
        <v>79</v>
      </c>
      <c r="D58" s="18"/>
      <c r="E58" s="19"/>
      <c r="F58" s="61"/>
    </row>
    <row r="59" spans="2:8" ht="6" customHeight="1" x14ac:dyDescent="0.2">
      <c r="B59" s="9"/>
      <c r="C59" s="5"/>
      <c r="D59" s="5"/>
      <c r="E59" s="5"/>
      <c r="F59" s="61"/>
    </row>
    <row r="60" spans="2:8" ht="36.6" customHeight="1" x14ac:dyDescent="0.2">
      <c r="B60" s="42" t="s">
        <v>15</v>
      </c>
      <c r="C60" s="41" t="s">
        <v>65</v>
      </c>
      <c r="D60" s="43"/>
      <c r="E60" s="33"/>
      <c r="F60" s="61"/>
      <c r="H60" s="48" t="b">
        <f>IF(D60&gt;0,TRUE,FALSE)</f>
        <v>0</v>
      </c>
    </row>
    <row r="61" spans="2:8" ht="6" customHeight="1" x14ac:dyDescent="0.2">
      <c r="B61" s="2"/>
      <c r="C61" s="3"/>
      <c r="D61" s="3"/>
      <c r="E61" s="3"/>
      <c r="F61" s="62"/>
    </row>
    <row r="62" spans="2:8" ht="6" customHeight="1" x14ac:dyDescent="0.2">
      <c r="B62" s="9"/>
      <c r="C62" s="5"/>
      <c r="D62" s="5"/>
      <c r="E62" s="5"/>
      <c r="F62" s="61"/>
    </row>
    <row r="63" spans="2:8" ht="42.75" customHeight="1" x14ac:dyDescent="0.2">
      <c r="B63" s="26"/>
      <c r="C63" s="110" t="s">
        <v>80</v>
      </c>
      <c r="D63" s="111"/>
      <c r="E63" s="111"/>
      <c r="F63" s="61"/>
    </row>
    <row r="64" spans="2:8" ht="6" customHeight="1" x14ac:dyDescent="0.2">
      <c r="B64" s="9"/>
      <c r="C64" s="5"/>
      <c r="D64" s="5"/>
      <c r="E64" s="5"/>
      <c r="F64" s="61"/>
    </row>
    <row r="65" spans="2:10" ht="36.6" customHeight="1" x14ac:dyDescent="0.2">
      <c r="B65" s="26">
        <v>7</v>
      </c>
      <c r="C65" s="20" t="s">
        <v>39</v>
      </c>
      <c r="D65" s="100">
        <f>IFERROR((D44*D46*D60),"")</f>
        <v>0</v>
      </c>
      <c r="E65" s="33"/>
      <c r="F65" s="61"/>
      <c r="H65" s="63"/>
    </row>
    <row r="66" spans="2:10" ht="6" customHeight="1" x14ac:dyDescent="0.2">
      <c r="B66" s="2"/>
      <c r="C66" s="3"/>
      <c r="D66" s="3"/>
      <c r="E66" s="3"/>
      <c r="F66" s="62"/>
    </row>
    <row r="67" spans="2:10" ht="6" customHeight="1" x14ac:dyDescent="0.2">
      <c r="B67" s="9"/>
      <c r="C67" s="5"/>
      <c r="D67" s="5"/>
      <c r="E67" s="5"/>
      <c r="F67" s="61"/>
    </row>
    <row r="68" spans="2:10" ht="34.5" customHeight="1" x14ac:dyDescent="0.2">
      <c r="B68" s="26"/>
      <c r="C68" s="110" t="s">
        <v>82</v>
      </c>
      <c r="D68" s="111"/>
      <c r="E68" s="111"/>
      <c r="F68" s="61"/>
      <c r="H68" s="63"/>
    </row>
    <row r="69" spans="2:10" ht="6" customHeight="1" x14ac:dyDescent="0.2">
      <c r="B69" s="9"/>
      <c r="C69" s="5"/>
      <c r="D69" s="5"/>
      <c r="E69" s="5"/>
      <c r="F69" s="61"/>
    </row>
    <row r="70" spans="2:10" ht="36.6" customHeight="1" x14ac:dyDescent="0.2">
      <c r="B70" s="26">
        <v>8</v>
      </c>
      <c r="C70" s="20" t="s">
        <v>83</v>
      </c>
      <c r="D70" s="18"/>
      <c r="E70" s="19"/>
      <c r="F70" s="61"/>
    </row>
    <row r="71" spans="2:10" ht="6" customHeight="1" x14ac:dyDescent="0.2">
      <c r="B71" s="9"/>
      <c r="C71" s="5"/>
      <c r="D71" s="5"/>
      <c r="E71" s="5"/>
      <c r="F71" s="61"/>
    </row>
    <row r="72" spans="2:10" ht="36.6" customHeight="1" x14ac:dyDescent="0.2">
      <c r="B72" s="42" t="s">
        <v>16</v>
      </c>
      <c r="C72" s="90" t="s">
        <v>70</v>
      </c>
      <c r="D72" s="43"/>
      <c r="E72" s="33"/>
      <c r="F72" s="61"/>
      <c r="H72" s="48" t="b">
        <f>IF(D72&gt;0,TRUE,FALSE)</f>
        <v>0</v>
      </c>
      <c r="J72" s="48" t="e">
        <f>D60/D72</f>
        <v>#DIV/0!</v>
      </c>
    </row>
    <row r="73" spans="2:10" ht="6" customHeight="1" x14ac:dyDescent="0.2">
      <c r="B73" s="2"/>
      <c r="C73" s="3"/>
      <c r="D73" s="3"/>
      <c r="E73" s="3"/>
      <c r="F73" s="62"/>
    </row>
    <row r="74" spans="2:10" ht="6" customHeight="1" x14ac:dyDescent="0.2">
      <c r="B74" s="9"/>
      <c r="C74" s="5"/>
      <c r="D74" s="5"/>
      <c r="E74" s="5"/>
      <c r="F74" s="61"/>
    </row>
    <row r="75" spans="2:10" ht="162" customHeight="1" x14ac:dyDescent="0.2">
      <c r="B75" s="26"/>
      <c r="C75" s="110" t="s">
        <v>86</v>
      </c>
      <c r="D75" s="110"/>
      <c r="E75" s="110"/>
      <c r="F75" s="61"/>
      <c r="H75" s="63"/>
    </row>
    <row r="76" spans="2:10" ht="6" customHeight="1" x14ac:dyDescent="0.2">
      <c r="B76" s="9"/>
      <c r="C76" s="5"/>
      <c r="D76" s="5"/>
      <c r="E76" s="5"/>
      <c r="F76" s="61"/>
    </row>
    <row r="77" spans="2:10" ht="36.6" customHeight="1" x14ac:dyDescent="0.2">
      <c r="B77" s="26">
        <v>9</v>
      </c>
      <c r="C77" s="20" t="s">
        <v>28</v>
      </c>
      <c r="D77" s="104" t="str">
        <f>IFERROR(IF(J72&gt;=1,CONCATENATE("1"," ",":"," ",J77),CONCATENATE(J77," ",":"," ",1)),"")</f>
        <v/>
      </c>
      <c r="E77" s="103"/>
      <c r="F77" s="61"/>
      <c r="H77" s="63"/>
      <c r="J77" s="48" t="e">
        <f>ROUND(IF(J72&lt;1,D72/D60,D60/D72),0)</f>
        <v>#DIV/0!</v>
      </c>
    </row>
    <row r="78" spans="2:10" ht="6" customHeight="1" x14ac:dyDescent="0.2">
      <c r="B78" s="9"/>
      <c r="C78" s="5"/>
      <c r="D78" s="5"/>
      <c r="E78" s="5"/>
      <c r="F78" s="61"/>
      <c r="H78" s="63"/>
    </row>
    <row r="79" spans="2:10" ht="36.6" customHeight="1" x14ac:dyDescent="0.2">
      <c r="B79" s="22" t="s">
        <v>18</v>
      </c>
      <c r="C79" s="23" t="s">
        <v>19</v>
      </c>
      <c r="D79" s="43">
        <v>1</v>
      </c>
      <c r="E79" s="33"/>
      <c r="F79" s="61"/>
      <c r="H79" s="63">
        <f>D79*D46</f>
        <v>0</v>
      </c>
    </row>
    <row r="80" spans="2:10" ht="6" customHeight="1" x14ac:dyDescent="0.2">
      <c r="B80" s="9"/>
      <c r="C80" s="5"/>
      <c r="D80" s="5"/>
      <c r="E80" s="5"/>
      <c r="F80" s="61"/>
      <c r="H80" s="63"/>
    </row>
    <row r="81" spans="2:10" ht="36.6" customHeight="1" x14ac:dyDescent="0.2">
      <c r="B81" s="22" t="s">
        <v>20</v>
      </c>
      <c r="C81" s="23" t="s">
        <v>21</v>
      </c>
      <c r="D81" s="43">
        <v>2</v>
      </c>
      <c r="E81" s="33"/>
      <c r="F81" s="61"/>
      <c r="H81" s="63">
        <f>(D81*D46)/2</f>
        <v>0</v>
      </c>
    </row>
    <row r="82" spans="2:10" ht="6" customHeight="1" x14ac:dyDescent="0.2">
      <c r="B82" s="9"/>
      <c r="C82" s="5"/>
      <c r="D82" s="5"/>
      <c r="E82" s="5"/>
      <c r="F82" s="61"/>
      <c r="H82" s="63"/>
    </row>
    <row r="83" spans="2:10" ht="36.6" customHeight="1" x14ac:dyDescent="0.2">
      <c r="B83" s="22" t="s">
        <v>22</v>
      </c>
      <c r="C83" s="23" t="s">
        <v>23</v>
      </c>
      <c r="D83" s="43"/>
      <c r="E83" s="33"/>
      <c r="F83" s="61"/>
      <c r="H83" s="63">
        <f>(D83*D46)/3</f>
        <v>0</v>
      </c>
    </row>
    <row r="84" spans="2:10" ht="6" customHeight="1" x14ac:dyDescent="0.2">
      <c r="B84" s="9"/>
      <c r="C84" s="24"/>
      <c r="D84" s="5"/>
      <c r="E84" s="5"/>
      <c r="F84" s="61"/>
      <c r="H84" s="63"/>
    </row>
    <row r="85" spans="2:10" ht="36.6" customHeight="1" x14ac:dyDescent="0.2">
      <c r="B85" s="22" t="s">
        <v>24</v>
      </c>
      <c r="C85" s="23" t="s">
        <v>25</v>
      </c>
      <c r="D85" s="43"/>
      <c r="E85" s="33"/>
      <c r="F85" s="61"/>
      <c r="H85" s="63">
        <f>(D85*D46)/4</f>
        <v>0</v>
      </c>
      <c r="J85" s="47">
        <f>SUM(H79:H85)</f>
        <v>0</v>
      </c>
    </row>
    <row r="86" spans="2:10" ht="6" customHeight="1" x14ac:dyDescent="0.2">
      <c r="B86" s="9"/>
      <c r="C86" s="5"/>
      <c r="D86" s="5"/>
      <c r="E86" s="5"/>
      <c r="F86" s="61"/>
      <c r="H86" s="63"/>
    </row>
    <row r="87" spans="2:10" ht="36.6" customHeight="1" x14ac:dyDescent="0.2">
      <c r="B87" s="22" t="s">
        <v>26</v>
      </c>
      <c r="C87" s="23" t="s">
        <v>27</v>
      </c>
      <c r="D87" s="43"/>
      <c r="E87" s="33"/>
      <c r="F87" s="61"/>
      <c r="H87" s="48" t="b">
        <f>IF(D79+D81+D83+D85+D87=D60,TRUE,FALSE)</f>
        <v>0</v>
      </c>
    </row>
    <row r="88" spans="2:10" ht="6" customHeight="1" x14ac:dyDescent="0.2">
      <c r="B88" s="9"/>
      <c r="C88" s="5"/>
      <c r="D88" s="5"/>
      <c r="E88" s="5"/>
      <c r="F88" s="61"/>
    </row>
    <row r="89" spans="2:10" ht="6" customHeight="1" x14ac:dyDescent="0.2">
      <c r="B89" s="6"/>
      <c r="C89" s="7"/>
      <c r="D89" s="7"/>
      <c r="E89" s="7"/>
      <c r="F89" s="60"/>
    </row>
    <row r="90" spans="2:10" ht="111.75" customHeight="1" x14ac:dyDescent="0.2">
      <c r="B90" s="26"/>
      <c r="C90" s="110" t="s">
        <v>87</v>
      </c>
      <c r="D90" s="111"/>
      <c r="E90" s="111"/>
      <c r="F90" s="61"/>
    </row>
    <row r="91" spans="2:10" ht="6" customHeight="1" x14ac:dyDescent="0.2">
      <c r="B91" s="9"/>
      <c r="C91" s="5"/>
      <c r="D91" s="5"/>
      <c r="E91" s="5"/>
      <c r="F91" s="61"/>
    </row>
    <row r="92" spans="2:10" ht="36.6" customHeight="1" x14ac:dyDescent="0.2">
      <c r="B92" s="26">
        <v>10</v>
      </c>
      <c r="C92" s="20" t="s">
        <v>32</v>
      </c>
      <c r="D92" s="101" t="str">
        <f>IFERROR(IF(H87=FALSE,"FAUX",D65/J72),"")</f>
        <v>FAUX</v>
      </c>
      <c r="E92" s="33"/>
      <c r="F92" s="61"/>
      <c r="H92" s="48" t="b">
        <f>IF(D92="FAUX",FALSE,TRUE)</f>
        <v>0</v>
      </c>
    </row>
    <row r="93" spans="2:10" ht="6" customHeight="1" x14ac:dyDescent="0.2">
      <c r="B93" s="2"/>
      <c r="C93" s="3"/>
      <c r="D93" s="3"/>
      <c r="E93" s="3"/>
      <c r="F93" s="62"/>
    </row>
    <row r="94" spans="2:10" ht="25.9" customHeight="1" x14ac:dyDescent="0.2">
      <c r="B94" s="4"/>
      <c r="C94" s="5"/>
      <c r="D94" s="5"/>
      <c r="E94" s="5"/>
      <c r="F94" s="64"/>
    </row>
    <row r="95" spans="2:10" ht="24.6" customHeight="1" x14ac:dyDescent="0.2">
      <c r="B95" s="91" t="s">
        <v>3</v>
      </c>
      <c r="C95" s="93" t="s">
        <v>51</v>
      </c>
      <c r="D95" s="95"/>
      <c r="E95" s="95"/>
      <c r="F95" s="95"/>
    </row>
    <row r="96" spans="2:10" ht="6" customHeight="1" x14ac:dyDescent="0.2">
      <c r="B96" s="4"/>
      <c r="C96" s="5"/>
      <c r="D96" s="5"/>
      <c r="E96" s="5"/>
    </row>
    <row r="97" spans="2:8" ht="6" customHeight="1" x14ac:dyDescent="0.2">
      <c r="B97" s="6"/>
      <c r="C97" s="7"/>
      <c r="D97" s="7"/>
      <c r="E97" s="7"/>
      <c r="F97" s="60"/>
    </row>
    <row r="98" spans="2:8" ht="116.25" customHeight="1" x14ac:dyDescent="0.2">
      <c r="B98" s="26"/>
      <c r="C98" s="110" t="s">
        <v>90</v>
      </c>
      <c r="D98" s="111"/>
      <c r="E98" s="111"/>
      <c r="F98" s="61"/>
    </row>
    <row r="99" spans="2:8" ht="6" customHeight="1" x14ac:dyDescent="0.2">
      <c r="B99" s="9"/>
      <c r="C99" s="5"/>
      <c r="D99" s="5"/>
      <c r="E99" s="5"/>
      <c r="F99" s="61"/>
    </row>
    <row r="100" spans="2:8" ht="36.6" customHeight="1" x14ac:dyDescent="0.2">
      <c r="B100" s="26"/>
      <c r="C100" s="90" t="s">
        <v>69</v>
      </c>
      <c r="D100" s="102">
        <f>IFERROR(D92*16,0)</f>
        <v>0</v>
      </c>
      <c r="E100" s="25"/>
      <c r="F100" s="61"/>
      <c r="H100" s="63"/>
    </row>
    <row r="101" spans="2:8" ht="6" customHeight="1" x14ac:dyDescent="0.2">
      <c r="B101" s="2"/>
      <c r="C101" s="3"/>
      <c r="D101" s="3"/>
      <c r="E101" s="3"/>
      <c r="F101" s="62"/>
    </row>
    <row r="102" spans="2:8" ht="18.600000000000001" customHeight="1" thickBot="1" x14ac:dyDescent="0.25">
      <c r="B102" s="65"/>
      <c r="C102" s="66"/>
      <c r="D102" s="66"/>
      <c r="E102" s="66"/>
      <c r="F102" s="66"/>
    </row>
    <row r="103" spans="2:8" ht="30" customHeight="1" thickTop="1" x14ac:dyDescent="0.2">
      <c r="B103" s="109" t="s">
        <v>40</v>
      </c>
      <c r="C103" s="109"/>
      <c r="D103" s="109"/>
      <c r="E103" s="109"/>
      <c r="F103" s="109"/>
    </row>
    <row r="104" spans="2:8" x14ac:dyDescent="0.2">
      <c r="B104" s="47"/>
    </row>
  </sheetData>
  <sheetProtection selectLockedCells="1"/>
  <mergeCells count="12">
    <mergeCell ref="C15:E15"/>
    <mergeCell ref="C16:E16"/>
    <mergeCell ref="C17:E17"/>
    <mergeCell ref="B103:F103"/>
    <mergeCell ref="C38:E38"/>
    <mergeCell ref="C49:E49"/>
    <mergeCell ref="C56:E56"/>
    <mergeCell ref="C63:E63"/>
    <mergeCell ref="C68:E68"/>
    <mergeCell ref="C75:E75"/>
    <mergeCell ref="C90:E90"/>
    <mergeCell ref="C98:E98"/>
  </mergeCells>
  <conditionalFormatting sqref="D46">
    <cfRule type="cellIs" dxfId="2" priority="10" operator="greaterThan">
      <formula>35</formula>
    </cfRule>
  </conditionalFormatting>
  <dataValidations count="4">
    <dataValidation type="whole" errorStyle="warning" allowBlank="1" showInputMessage="1" showErrorMessage="1" error="Le nombre de semaine excède 8. Un camp de jour dure habituellement un maximum de 8 semaines. Êtes-vous certain de votre réponse ? Si oui, merci de justifier votre réponse dans la colonne D" sqref="D44" xr:uid="{577A5CBD-9844-40D0-BDF4-627E1F71ACF8}">
      <formula1>0</formula1>
      <formula2>8</formula2>
    </dataValidation>
    <dataValidation type="decimal" allowBlank="1" showInputMessage="1" showErrorMessage="1" error="La durée saisie ne correspond pas aux normes du programme. Un maximum de 35h par semaine est admissible pour un camp de jour. Veuillez corriger votre réponse. Merci." sqref="D46" xr:uid="{F9BB296C-9119-442D-9599-E1D47CEB707F}">
      <formula1>0</formula1>
      <formula2>35</formula2>
    </dataValidation>
    <dataValidation type="decimal" allowBlank="1" showInputMessage="1" showErrorMessage="1" error="La capacité d’accueil moyenne par semaine est supérieure à la projection d’accueil totale du nombre des jeunes ayant besoin d'accompagnateur. Veuillez corriger votre réponse. Merci." sqref="D60" xr:uid="{DA80BFD1-2999-404F-AFEF-251360F2F6C3}">
      <formula1>0</formula1>
      <formula2>D53</formula2>
    </dataValidation>
    <dataValidation type="whole" operator="lessThanOrEqual" allowBlank="1" showInputMessage="1" showErrorMessage="1" error="La réponse doit être un nombre entier inférieur ou égal à la capacité d’accueil par semaine du nombre de jeunes ayant besoin d’accompagnateur. Veuillez corriger votre réponse. Merci." sqref="D87 D81 D83 D85 D79" xr:uid="{CFEB0ACF-9EBA-4B9D-B231-26199DB8696B}">
      <formula1>$D$60</formula1>
    </dataValidation>
  </dataValidations>
  <pageMargins left="0.7" right="0.7" top="0.75" bottom="0.75" header="0.3" footer="0.3"/>
  <pageSetup scale="2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15229-B3FE-4B59-B0EE-1375FB6AAC0D}">
  <dimension ref="B2:F31"/>
  <sheetViews>
    <sheetView topLeftCell="A7" workbookViewId="0">
      <selection activeCell="D24" sqref="D24"/>
    </sheetView>
  </sheetViews>
  <sheetFormatPr baseColWidth="10" defaultColWidth="11.5703125" defaultRowHeight="15" x14ac:dyDescent="0.2"/>
  <cols>
    <col min="1" max="1" width="5" style="70" customWidth="1"/>
    <col min="2" max="2" width="4.140625" style="67" bestFit="1" customWidth="1"/>
    <col min="3" max="3" width="43.28515625" style="86" bestFit="1" customWidth="1"/>
    <col min="4" max="4" width="14.85546875" style="70" bestFit="1" customWidth="1"/>
    <col min="5" max="5" width="19" style="67" bestFit="1" customWidth="1"/>
    <col min="6" max="6" width="43" style="67" customWidth="1"/>
    <col min="7" max="16384" width="11.5703125" style="70"/>
  </cols>
  <sheetData>
    <row r="2" spans="2:6" x14ac:dyDescent="0.2">
      <c r="C2" s="68" t="s">
        <v>52</v>
      </c>
      <c r="D2" s="69"/>
    </row>
    <row r="3" spans="2:6" x14ac:dyDescent="0.2">
      <c r="C3" s="70"/>
    </row>
    <row r="4" spans="2:6" x14ac:dyDescent="0.2">
      <c r="C4" s="68" t="s">
        <v>53</v>
      </c>
      <c r="D4" s="71"/>
      <c r="E4" s="72"/>
      <c r="F4" s="72"/>
    </row>
    <row r="5" spans="2:6" x14ac:dyDescent="0.2">
      <c r="C5" s="73"/>
      <c r="D5" s="74"/>
    </row>
    <row r="6" spans="2:6" x14ac:dyDescent="0.2">
      <c r="C6" s="73" t="s">
        <v>54</v>
      </c>
      <c r="D6" s="75"/>
    </row>
    <row r="8" spans="2:6" ht="18" x14ac:dyDescent="0.2">
      <c r="B8" s="35"/>
      <c r="C8" s="36"/>
      <c r="D8" s="36" t="s">
        <v>55</v>
      </c>
      <c r="E8" s="36" t="s">
        <v>56</v>
      </c>
      <c r="F8" s="36" t="s">
        <v>57</v>
      </c>
    </row>
    <row r="9" spans="2:6" ht="12" customHeight="1" x14ac:dyDescent="0.2">
      <c r="B9" s="76"/>
      <c r="C9" s="77"/>
      <c r="D9" s="78"/>
      <c r="E9" s="76"/>
      <c r="F9" s="76"/>
    </row>
    <row r="10" spans="2:6" x14ac:dyDescent="0.2">
      <c r="B10" s="76">
        <v>1</v>
      </c>
      <c r="C10" s="77" t="s">
        <v>10</v>
      </c>
      <c r="D10" s="79">
        <f>Formulaire!D40</f>
        <v>45719</v>
      </c>
      <c r="E10" s="80"/>
      <c r="F10" s="80"/>
    </row>
    <row r="11" spans="2:6" x14ac:dyDescent="0.2">
      <c r="B11" s="76">
        <v>2</v>
      </c>
      <c r="C11" s="77" t="s">
        <v>12</v>
      </c>
      <c r="D11" s="79">
        <f>Formulaire!D42</f>
        <v>45723</v>
      </c>
      <c r="E11" s="80"/>
      <c r="F11" s="80"/>
    </row>
    <row r="12" spans="2:6" ht="15.75" x14ac:dyDescent="0.2">
      <c r="B12" s="76">
        <v>3</v>
      </c>
      <c r="C12" s="77" t="s">
        <v>13</v>
      </c>
      <c r="D12" s="39">
        <f>ROUNDUP((D11-D10)/7,0)</f>
        <v>1</v>
      </c>
      <c r="E12" s="81"/>
      <c r="F12" s="80"/>
    </row>
    <row r="13" spans="2:6" x14ac:dyDescent="0.2">
      <c r="B13" s="76">
        <v>4</v>
      </c>
      <c r="C13" s="77" t="s">
        <v>31</v>
      </c>
      <c r="D13" s="82">
        <f>Formulaire!D46</f>
        <v>0</v>
      </c>
      <c r="E13" s="81"/>
      <c r="F13" s="80"/>
    </row>
    <row r="14" spans="2:6" x14ac:dyDescent="0.2">
      <c r="B14" s="76" t="s">
        <v>14</v>
      </c>
      <c r="C14" s="77" t="s">
        <v>36</v>
      </c>
      <c r="D14" s="83">
        <f>Formulaire!D53</f>
        <v>0</v>
      </c>
      <c r="E14" s="81"/>
      <c r="F14" s="80"/>
    </row>
    <row r="15" spans="2:6" x14ac:dyDescent="0.2">
      <c r="B15" s="76" t="s">
        <v>15</v>
      </c>
      <c r="C15" s="77" t="s">
        <v>58</v>
      </c>
      <c r="D15" s="83">
        <f>Formulaire!D60</f>
        <v>0</v>
      </c>
      <c r="E15" s="81"/>
      <c r="F15" s="80"/>
    </row>
    <row r="16" spans="2:6" ht="15.75" x14ac:dyDescent="0.2">
      <c r="B16" s="76">
        <v>7</v>
      </c>
      <c r="C16" s="77" t="s">
        <v>39</v>
      </c>
      <c r="D16" s="38">
        <f>D12*D13*D15</f>
        <v>0</v>
      </c>
      <c r="E16" s="81"/>
      <c r="F16" s="80"/>
    </row>
    <row r="17" spans="2:6" ht="33.6" customHeight="1" x14ac:dyDescent="0.2">
      <c r="B17" s="76" t="s">
        <v>16</v>
      </c>
      <c r="C17" s="77" t="s">
        <v>17</v>
      </c>
      <c r="D17" s="83">
        <f>Formulaire!D72</f>
        <v>0</v>
      </c>
      <c r="E17" s="81"/>
      <c r="F17" s="80"/>
    </row>
    <row r="18" spans="2:6" x14ac:dyDescent="0.2">
      <c r="B18" s="76" t="s">
        <v>18</v>
      </c>
      <c r="C18" s="77" t="s">
        <v>19</v>
      </c>
      <c r="D18" s="83">
        <f>Formulaire!D79</f>
        <v>1</v>
      </c>
      <c r="E18" s="81"/>
      <c r="F18" s="80"/>
    </row>
    <row r="19" spans="2:6" x14ac:dyDescent="0.2">
      <c r="B19" s="76" t="s">
        <v>20</v>
      </c>
      <c r="C19" s="77" t="s">
        <v>21</v>
      </c>
      <c r="D19" s="83">
        <f>Formulaire!D81</f>
        <v>2</v>
      </c>
      <c r="E19" s="81"/>
      <c r="F19" s="80"/>
    </row>
    <row r="20" spans="2:6" x14ac:dyDescent="0.2">
      <c r="B20" s="76" t="s">
        <v>22</v>
      </c>
      <c r="C20" s="77" t="s">
        <v>23</v>
      </c>
      <c r="D20" s="83">
        <f>Formulaire!D83</f>
        <v>0</v>
      </c>
      <c r="E20" s="81"/>
      <c r="F20" s="80"/>
    </row>
    <row r="21" spans="2:6" x14ac:dyDescent="0.2">
      <c r="B21" s="76" t="s">
        <v>24</v>
      </c>
      <c r="C21" s="77" t="s">
        <v>25</v>
      </c>
      <c r="D21" s="83">
        <f>Formulaire!D85</f>
        <v>0</v>
      </c>
      <c r="E21" s="81"/>
      <c r="F21" s="80"/>
    </row>
    <row r="22" spans="2:6" x14ac:dyDescent="0.2">
      <c r="B22" s="76" t="s">
        <v>26</v>
      </c>
      <c r="C22" s="77" t="s">
        <v>27</v>
      </c>
      <c r="D22" s="83">
        <f>Formulaire!D87</f>
        <v>0</v>
      </c>
      <c r="E22" s="81"/>
      <c r="F22" s="80"/>
    </row>
    <row r="23" spans="2:6" ht="15.75" x14ac:dyDescent="0.2">
      <c r="B23" s="76">
        <v>10</v>
      </c>
      <c r="C23" s="77" t="s">
        <v>32</v>
      </c>
      <c r="D23" s="38">
        <f>D12*D13*D17</f>
        <v>0</v>
      </c>
      <c r="E23" s="81"/>
      <c r="F23" s="80"/>
    </row>
    <row r="24" spans="2:6" ht="15.75" x14ac:dyDescent="0.2">
      <c r="B24" s="76"/>
      <c r="C24" s="84" t="s">
        <v>59</v>
      </c>
      <c r="D24" s="37">
        <f>D23*16</f>
        <v>0</v>
      </c>
      <c r="E24" s="85"/>
      <c r="F24" s="80"/>
    </row>
    <row r="26" spans="2:6" x14ac:dyDescent="0.2">
      <c r="D26" s="87"/>
    </row>
    <row r="27" spans="2:6" x14ac:dyDescent="0.2">
      <c r="C27" s="86" t="s">
        <v>60</v>
      </c>
      <c r="D27" s="69"/>
    </row>
    <row r="28" spans="2:6" ht="3" customHeight="1" x14ac:dyDescent="0.2"/>
    <row r="29" spans="2:6" x14ac:dyDescent="0.2">
      <c r="C29" s="86" t="s">
        <v>61</v>
      </c>
      <c r="D29" s="69"/>
    </row>
    <row r="30" spans="2:6" s="67" customFormat="1" ht="3" customHeight="1" x14ac:dyDescent="0.2">
      <c r="C30" s="86"/>
      <c r="D30" s="70"/>
    </row>
    <row r="31" spans="2:6" s="67" customFormat="1" x14ac:dyDescent="0.2">
      <c r="C31" s="86" t="s">
        <v>62</v>
      </c>
      <c r="D31" s="88" t="e">
        <f>(E24-D24)/D24</f>
        <v>#DIV/0!</v>
      </c>
    </row>
  </sheetData>
  <sheetProtection selectLockedCells="1" selectUnlockedCells="1"/>
  <conditionalFormatting sqref="D12">
    <cfRule type="cellIs" dxfId="1" priority="2" operator="greaterThan">
      <formula>8</formula>
    </cfRule>
  </conditionalFormatting>
  <conditionalFormatting sqref="D13">
    <cfRule type="cellIs" dxfId="0" priority="1" operator="greaterThan">
      <formula>35</formula>
    </cfRule>
  </conditionalFormatting>
  <dataValidations count="1">
    <dataValidation type="list" allowBlank="1" showInputMessage="1" showErrorMessage="1" sqref="D27 D29" xr:uid="{86584D75-F267-48EC-81E6-D651FADBF248}">
      <formula1>"Oui, Non"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CC83D-E840-40C1-9707-9422926FD7C9}">
  <sheetPr>
    <tabColor theme="1"/>
  </sheetPr>
  <dimension ref="A1:E58"/>
  <sheetViews>
    <sheetView workbookViewId="0">
      <selection activeCell="B50" sqref="B50"/>
    </sheetView>
  </sheetViews>
  <sheetFormatPr baseColWidth="10" defaultColWidth="11.5703125" defaultRowHeight="15" x14ac:dyDescent="0.2"/>
  <cols>
    <col min="1" max="1" width="5.42578125" style="29" customWidth="1"/>
    <col min="2" max="2" width="23.5703125" style="29" bestFit="1" customWidth="1"/>
    <col min="3" max="3" width="2.85546875" style="29" bestFit="1" customWidth="1"/>
    <col min="4" max="4" width="1.140625" style="29" customWidth="1"/>
    <col min="5" max="5" width="9.7109375" style="29" customWidth="1"/>
    <col min="6" max="16384" width="11.5703125" style="29"/>
  </cols>
  <sheetData>
    <row r="1" spans="1:5" s="27" customFormat="1" ht="15.75" x14ac:dyDescent="0.25">
      <c r="B1" s="27" t="s">
        <v>77</v>
      </c>
      <c r="E1" s="27" t="s">
        <v>8</v>
      </c>
    </row>
    <row r="2" spans="1:5" x14ac:dyDescent="0.2">
      <c r="A2" s="112" t="s">
        <v>42</v>
      </c>
      <c r="B2" s="28">
        <v>45663</v>
      </c>
      <c r="C2" s="29" t="s">
        <v>4</v>
      </c>
      <c r="E2" s="30" t="s">
        <v>9</v>
      </c>
    </row>
    <row r="3" spans="1:5" ht="15.75" x14ac:dyDescent="0.2">
      <c r="A3" s="112"/>
      <c r="B3" s="28">
        <v>45664</v>
      </c>
      <c r="C3" s="29" t="s">
        <v>5</v>
      </c>
      <c r="E3" s="27"/>
    </row>
    <row r="4" spans="1:5" x14ac:dyDescent="0.2">
      <c r="A4" s="112"/>
      <c r="B4" s="28">
        <v>45665</v>
      </c>
      <c r="C4" s="29" t="s">
        <v>5</v>
      </c>
    </row>
    <row r="5" spans="1:5" x14ac:dyDescent="0.2">
      <c r="A5" s="112"/>
      <c r="B5" s="28">
        <v>45666</v>
      </c>
      <c r="C5" s="29" t="s">
        <v>6</v>
      </c>
    </row>
    <row r="6" spans="1:5" x14ac:dyDescent="0.2">
      <c r="A6" s="112"/>
      <c r="B6" s="28">
        <v>45667</v>
      </c>
      <c r="C6" s="29" t="s">
        <v>7</v>
      </c>
    </row>
    <row r="7" spans="1:5" x14ac:dyDescent="0.2">
      <c r="A7" s="113" t="s">
        <v>43</v>
      </c>
      <c r="B7" s="28">
        <v>45670</v>
      </c>
      <c r="C7" s="29" t="s">
        <v>4</v>
      </c>
    </row>
    <row r="8" spans="1:5" x14ac:dyDescent="0.2">
      <c r="A8" s="113"/>
      <c r="B8" s="28">
        <v>45671</v>
      </c>
      <c r="C8" s="29" t="s">
        <v>5</v>
      </c>
    </row>
    <row r="9" spans="1:5" x14ac:dyDescent="0.2">
      <c r="A9" s="113"/>
      <c r="B9" s="28">
        <v>45672</v>
      </c>
      <c r="C9" s="29" t="s">
        <v>5</v>
      </c>
    </row>
    <row r="10" spans="1:5" x14ac:dyDescent="0.2">
      <c r="A10" s="113"/>
      <c r="B10" s="28">
        <v>45673</v>
      </c>
      <c r="C10" s="29" t="s">
        <v>6</v>
      </c>
    </row>
    <row r="11" spans="1:5" x14ac:dyDescent="0.2">
      <c r="A11" s="113"/>
      <c r="B11" s="28">
        <v>45674</v>
      </c>
      <c r="C11" s="29" t="s">
        <v>7</v>
      </c>
    </row>
    <row r="12" spans="1:5" x14ac:dyDescent="0.2">
      <c r="A12" s="112" t="s">
        <v>44</v>
      </c>
      <c r="B12" s="28">
        <v>45677</v>
      </c>
      <c r="C12" s="29" t="s">
        <v>4</v>
      </c>
    </row>
    <row r="13" spans="1:5" x14ac:dyDescent="0.2">
      <c r="A13" s="112"/>
      <c r="B13" s="28">
        <v>45678</v>
      </c>
      <c r="C13" s="29" t="s">
        <v>5</v>
      </c>
    </row>
    <row r="14" spans="1:5" x14ac:dyDescent="0.2">
      <c r="A14" s="112"/>
      <c r="B14" s="28">
        <v>45679</v>
      </c>
      <c r="C14" s="29" t="s">
        <v>5</v>
      </c>
    </row>
    <row r="15" spans="1:5" x14ac:dyDescent="0.2">
      <c r="A15" s="112"/>
      <c r="B15" s="28">
        <v>45680</v>
      </c>
      <c r="C15" s="29" t="s">
        <v>6</v>
      </c>
    </row>
    <row r="16" spans="1:5" x14ac:dyDescent="0.2">
      <c r="A16" s="112"/>
      <c r="B16" s="28">
        <v>45678</v>
      </c>
      <c r="C16" s="29" t="s">
        <v>7</v>
      </c>
    </row>
    <row r="17" spans="1:3" x14ac:dyDescent="0.2">
      <c r="A17" s="113" t="s">
        <v>45</v>
      </c>
      <c r="B17" s="28">
        <v>45681</v>
      </c>
      <c r="C17" s="29" t="s">
        <v>4</v>
      </c>
    </row>
    <row r="18" spans="1:3" x14ac:dyDescent="0.2">
      <c r="A18" s="113"/>
      <c r="B18" s="28">
        <v>45682</v>
      </c>
      <c r="C18" s="29" t="s">
        <v>5</v>
      </c>
    </row>
    <row r="19" spans="1:3" x14ac:dyDescent="0.2">
      <c r="A19" s="113"/>
      <c r="B19" s="28">
        <v>45683</v>
      </c>
      <c r="C19" s="29" t="s">
        <v>5</v>
      </c>
    </row>
    <row r="20" spans="1:3" x14ac:dyDescent="0.2">
      <c r="A20" s="113"/>
      <c r="B20" s="28">
        <v>45684</v>
      </c>
      <c r="C20" s="29" t="s">
        <v>6</v>
      </c>
    </row>
    <row r="21" spans="1:3" x14ac:dyDescent="0.2">
      <c r="A21" s="113"/>
      <c r="B21" s="28">
        <v>45685</v>
      </c>
      <c r="C21" s="29" t="s">
        <v>7</v>
      </c>
    </row>
    <row r="22" spans="1:3" x14ac:dyDescent="0.2">
      <c r="A22" s="112" t="s">
        <v>46</v>
      </c>
      <c r="B22" s="28">
        <v>45688</v>
      </c>
      <c r="C22" s="29" t="s">
        <v>4</v>
      </c>
    </row>
    <row r="23" spans="1:3" x14ac:dyDescent="0.2">
      <c r="A23" s="112"/>
      <c r="B23" s="28">
        <v>45689</v>
      </c>
      <c r="C23" s="29" t="s">
        <v>5</v>
      </c>
    </row>
    <row r="24" spans="1:3" x14ac:dyDescent="0.2">
      <c r="A24" s="112"/>
      <c r="B24" s="28">
        <v>45690</v>
      </c>
      <c r="C24" s="29" t="s">
        <v>5</v>
      </c>
    </row>
    <row r="25" spans="1:3" x14ac:dyDescent="0.2">
      <c r="A25" s="112"/>
      <c r="B25" s="28">
        <v>45691</v>
      </c>
      <c r="C25" s="29" t="s">
        <v>6</v>
      </c>
    </row>
    <row r="26" spans="1:3" x14ac:dyDescent="0.2">
      <c r="A26" s="112"/>
      <c r="B26" s="28">
        <v>45692</v>
      </c>
      <c r="C26" s="29" t="s">
        <v>7</v>
      </c>
    </row>
    <row r="27" spans="1:3" x14ac:dyDescent="0.2">
      <c r="A27" s="113" t="s">
        <v>47</v>
      </c>
      <c r="B27" s="28">
        <v>45695</v>
      </c>
      <c r="C27" s="29" t="s">
        <v>4</v>
      </c>
    </row>
    <row r="28" spans="1:3" x14ac:dyDescent="0.2">
      <c r="A28" s="113"/>
      <c r="B28" s="28">
        <v>45696</v>
      </c>
      <c r="C28" s="29" t="s">
        <v>5</v>
      </c>
    </row>
    <row r="29" spans="1:3" x14ac:dyDescent="0.2">
      <c r="A29" s="113"/>
      <c r="B29" s="28">
        <v>45697</v>
      </c>
      <c r="C29" s="29" t="s">
        <v>5</v>
      </c>
    </row>
    <row r="30" spans="1:3" x14ac:dyDescent="0.2">
      <c r="A30" s="113"/>
      <c r="B30" s="28">
        <v>45698</v>
      </c>
      <c r="C30" s="29" t="s">
        <v>6</v>
      </c>
    </row>
    <row r="31" spans="1:3" x14ac:dyDescent="0.2">
      <c r="A31" s="113"/>
      <c r="B31" s="28">
        <v>45699</v>
      </c>
      <c r="C31" s="29" t="s">
        <v>7</v>
      </c>
    </row>
    <row r="32" spans="1:3" x14ac:dyDescent="0.2">
      <c r="A32" s="112" t="s">
        <v>48</v>
      </c>
      <c r="B32" s="28">
        <v>45702</v>
      </c>
      <c r="C32" s="29" t="s">
        <v>4</v>
      </c>
    </row>
    <row r="33" spans="1:3" x14ac:dyDescent="0.2">
      <c r="A33" s="112"/>
      <c r="B33" s="28">
        <v>45703</v>
      </c>
      <c r="C33" s="29" t="s">
        <v>5</v>
      </c>
    </row>
    <row r="34" spans="1:3" x14ac:dyDescent="0.2">
      <c r="A34" s="112"/>
      <c r="B34" s="28">
        <v>45704</v>
      </c>
      <c r="C34" s="29" t="s">
        <v>5</v>
      </c>
    </row>
    <row r="35" spans="1:3" x14ac:dyDescent="0.2">
      <c r="A35" s="112"/>
      <c r="B35" s="28">
        <v>45705</v>
      </c>
      <c r="C35" s="29" t="s">
        <v>6</v>
      </c>
    </row>
    <row r="36" spans="1:3" x14ac:dyDescent="0.2">
      <c r="A36" s="112"/>
      <c r="B36" s="28">
        <v>45706</v>
      </c>
      <c r="C36" s="29" t="s">
        <v>7</v>
      </c>
    </row>
    <row r="37" spans="1:3" x14ac:dyDescent="0.2">
      <c r="A37" s="113" t="s">
        <v>49</v>
      </c>
      <c r="B37" s="28">
        <v>45709</v>
      </c>
      <c r="C37" s="29" t="s">
        <v>4</v>
      </c>
    </row>
    <row r="38" spans="1:3" x14ac:dyDescent="0.2">
      <c r="A38" s="113"/>
      <c r="B38" s="28">
        <v>45710</v>
      </c>
      <c r="C38" s="29" t="s">
        <v>5</v>
      </c>
    </row>
    <row r="39" spans="1:3" x14ac:dyDescent="0.2">
      <c r="A39" s="113"/>
      <c r="B39" s="28">
        <v>45711</v>
      </c>
      <c r="C39" s="29" t="s">
        <v>5</v>
      </c>
    </row>
    <row r="40" spans="1:3" x14ac:dyDescent="0.2">
      <c r="A40" s="113"/>
      <c r="B40" s="28">
        <v>45712</v>
      </c>
      <c r="C40" s="29" t="s">
        <v>6</v>
      </c>
    </row>
    <row r="41" spans="1:3" x14ac:dyDescent="0.2">
      <c r="A41" s="113"/>
      <c r="B41" s="28">
        <v>45713</v>
      </c>
      <c r="C41" s="29" t="s">
        <v>7</v>
      </c>
    </row>
    <row r="42" spans="1:3" x14ac:dyDescent="0.2">
      <c r="A42" s="112" t="s">
        <v>50</v>
      </c>
      <c r="B42" s="28">
        <v>45716</v>
      </c>
      <c r="C42" s="29" t="s">
        <v>4</v>
      </c>
    </row>
    <row r="43" spans="1:3" x14ac:dyDescent="0.2">
      <c r="A43" s="112"/>
      <c r="B43" s="28">
        <v>45717</v>
      </c>
      <c r="C43" s="29" t="s">
        <v>5</v>
      </c>
    </row>
    <row r="44" spans="1:3" x14ac:dyDescent="0.2">
      <c r="A44" s="112"/>
      <c r="B44" s="28">
        <v>45718</v>
      </c>
      <c r="C44" s="29" t="s">
        <v>5</v>
      </c>
    </row>
    <row r="45" spans="1:3" x14ac:dyDescent="0.2">
      <c r="A45" s="112"/>
      <c r="B45" s="28">
        <v>45719</v>
      </c>
      <c r="C45" s="29" t="s">
        <v>6</v>
      </c>
    </row>
    <row r="46" spans="1:3" x14ac:dyDescent="0.2">
      <c r="A46" s="112"/>
      <c r="B46" s="28">
        <v>45720</v>
      </c>
      <c r="C46" s="29" t="s">
        <v>7</v>
      </c>
    </row>
    <row r="47" spans="1:3" x14ac:dyDescent="0.2">
      <c r="B47" s="28">
        <v>45723</v>
      </c>
      <c r="C47" s="29" t="s">
        <v>4</v>
      </c>
    </row>
    <row r="48" spans="1:3" x14ac:dyDescent="0.2">
      <c r="B48" s="28">
        <v>45724</v>
      </c>
      <c r="C48" s="29" t="s">
        <v>5</v>
      </c>
    </row>
    <row r="49" spans="2:3" x14ac:dyDescent="0.2">
      <c r="B49" s="28">
        <v>45725</v>
      </c>
      <c r="C49" s="29" t="s">
        <v>5</v>
      </c>
    </row>
    <row r="50" spans="2:3" x14ac:dyDescent="0.2">
      <c r="B50" s="28">
        <v>45726</v>
      </c>
      <c r="C50" s="29" t="s">
        <v>6</v>
      </c>
    </row>
    <row r="51" spans="2:3" x14ac:dyDescent="0.2">
      <c r="B51" s="28">
        <v>45727</v>
      </c>
      <c r="C51" s="29" t="s">
        <v>7</v>
      </c>
    </row>
    <row r="52" spans="2:3" x14ac:dyDescent="0.2">
      <c r="B52" s="28">
        <v>45728</v>
      </c>
      <c r="C52" s="29" t="s">
        <v>4</v>
      </c>
    </row>
    <row r="53" spans="2:3" x14ac:dyDescent="0.2">
      <c r="B53" s="28">
        <v>45729</v>
      </c>
      <c r="C53" s="29" t="s">
        <v>5</v>
      </c>
    </row>
    <row r="54" spans="2:3" x14ac:dyDescent="0.2">
      <c r="B54" s="28">
        <v>45730</v>
      </c>
      <c r="C54" s="29" t="s">
        <v>5</v>
      </c>
    </row>
    <row r="55" spans="2:3" x14ac:dyDescent="0.2">
      <c r="B55" s="28">
        <v>45731</v>
      </c>
      <c r="C55" s="29" t="s">
        <v>6</v>
      </c>
    </row>
    <row r="56" spans="2:3" x14ac:dyDescent="0.2">
      <c r="B56" s="28">
        <v>45732</v>
      </c>
      <c r="C56" s="29" t="s">
        <v>7</v>
      </c>
    </row>
    <row r="57" spans="2:3" x14ac:dyDescent="0.2">
      <c r="B57" s="28">
        <v>45733</v>
      </c>
    </row>
    <row r="58" spans="2:3" x14ac:dyDescent="0.2">
      <c r="B58" s="28">
        <v>45734</v>
      </c>
    </row>
  </sheetData>
  <mergeCells count="9">
    <mergeCell ref="A32:A36"/>
    <mergeCell ref="A37:A41"/>
    <mergeCell ref="A42:A46"/>
    <mergeCell ref="A2:A6"/>
    <mergeCell ref="A7:A11"/>
    <mergeCell ref="A12:A16"/>
    <mergeCell ref="A17:A21"/>
    <mergeCell ref="A22:A26"/>
    <mergeCell ref="A27:A3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Formulaire</vt:lpstr>
      <vt:lpstr>RÉSERVÉ_ADMINISTRATION</vt:lpstr>
      <vt:lpstr>RÉSERVÉ_MENUS</vt:lpstr>
      <vt:lpstr>Crochet</vt:lpstr>
      <vt:lpstr>Dates_camp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2024-02-05T16:19:02Z</dcterms:modified>
</cp:coreProperties>
</file>